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08" windowWidth="16260" windowHeight="5832" tabRatio="797" firstSheet="1" activeTab="1"/>
  </bookViews>
  <sheets>
    <sheet name="Karta_Depå pkt" sheetId="1" r:id="rId1"/>
    <sheet name="Packlista" sheetId="9" r:id="rId2"/>
  </sheets>
  <calcPr calcId="145621"/>
</workbook>
</file>

<file path=xl/calcChain.xml><?xml version="1.0" encoding="utf-8"?>
<calcChain xmlns="http://schemas.openxmlformats.org/spreadsheetml/2006/main">
  <c r="E16" i="9" l="1"/>
  <c r="C112" i="9"/>
  <c r="C105" i="9"/>
  <c r="C108" i="9"/>
  <c r="C113" i="9" l="1"/>
  <c r="C107" i="9" l="1"/>
  <c r="C78" i="9" l="1"/>
  <c r="G2" i="9" l="1"/>
  <c r="G8" i="9"/>
  <c r="E118" i="9"/>
  <c r="G17" i="9" s="1"/>
  <c r="C103" i="9"/>
  <c r="G11" i="9" s="1"/>
  <c r="C97" i="9"/>
  <c r="G10" i="9" s="1"/>
  <c r="C83" i="9"/>
  <c r="G9" i="9" s="1"/>
  <c r="C66" i="9"/>
  <c r="C57" i="9" l="1"/>
  <c r="C67" i="9" s="1"/>
  <c r="G7" i="9" s="1"/>
  <c r="C53" i="9"/>
  <c r="G6" i="9" s="1"/>
  <c r="C35" i="9"/>
  <c r="G5" i="9" s="1"/>
  <c r="E3" i="9"/>
  <c r="C3" i="9"/>
  <c r="C26" i="9" s="1"/>
  <c r="E26" i="9" l="1"/>
  <c r="G4" i="9" s="1"/>
  <c r="C118" i="9"/>
  <c r="G12" i="9" s="1"/>
  <c r="G15" i="9" l="1"/>
  <c r="G14" i="9"/>
</calcChain>
</file>

<file path=xl/sharedStrings.xml><?xml version="1.0" encoding="utf-8"?>
<sst xmlns="http://schemas.openxmlformats.org/spreadsheetml/2006/main" count="236" uniqueCount="189">
  <si>
    <t>mat</t>
  </si>
  <si>
    <t>thepåsar</t>
  </si>
  <si>
    <t>socker rör</t>
  </si>
  <si>
    <t>tvättmedel</t>
  </si>
  <si>
    <t>schampo</t>
  </si>
  <si>
    <t>balsam</t>
  </si>
  <si>
    <t>powerbars</t>
  </si>
  <si>
    <t>äpplen</t>
  </si>
  <si>
    <t>resorb</t>
  </si>
  <si>
    <t>trosskydd</t>
  </si>
  <si>
    <t>2*5d</t>
  </si>
  <si>
    <t>i påse</t>
  </si>
  <si>
    <t>Depå paket +</t>
  </si>
  <si>
    <t>Liners</t>
  </si>
  <si>
    <t>yllestrumpa</t>
  </si>
  <si>
    <t>i påse *2</t>
  </si>
  <si>
    <t>Depå paket 5</t>
  </si>
  <si>
    <t>Depå paket 10</t>
  </si>
  <si>
    <t>Skicka upp rena kläder, strumpor, ev gympaskor</t>
  </si>
  <si>
    <t>snabbgryn, linfrö, torkad frukt</t>
  </si>
  <si>
    <t>5d</t>
  </si>
  <si>
    <t>10d</t>
  </si>
  <si>
    <t>servetter</t>
  </si>
  <si>
    <t>3pkt</t>
  </si>
  <si>
    <t>6pkt</t>
  </si>
  <si>
    <t>kartdel</t>
  </si>
  <si>
    <t>Kartdel</t>
  </si>
  <si>
    <t>på kropp</t>
  </si>
  <si>
    <t>Vikt i G</t>
  </si>
  <si>
    <t>i ryggsäck</t>
  </si>
  <si>
    <t>trosor</t>
  </si>
  <si>
    <t>1 kalsong</t>
  </si>
  <si>
    <t>Tot vikt i ryggsäck</t>
  </si>
  <si>
    <t>strumpor</t>
  </si>
  <si>
    <t>1 tunn + 1 tjock 37 / 71</t>
  </si>
  <si>
    <t>1 tunn + 1 tjock ylle+ kväll 37 / 71</t>
  </si>
  <si>
    <t>BH</t>
  </si>
  <si>
    <t xml:space="preserve">sport </t>
  </si>
  <si>
    <t>shorts</t>
  </si>
  <si>
    <t>T-shirt</t>
  </si>
  <si>
    <t>byxor</t>
  </si>
  <si>
    <t>mellanjacka</t>
  </si>
  <si>
    <t>regnjacka</t>
  </si>
  <si>
    <t>vindjacka</t>
  </si>
  <si>
    <t>Vantar</t>
  </si>
  <si>
    <t>Tub halsduk</t>
  </si>
  <si>
    <t>Gators</t>
  </si>
  <si>
    <t>v-kängor</t>
  </si>
  <si>
    <t>packpåsar</t>
  </si>
  <si>
    <t>vandringsstavar</t>
  </si>
  <si>
    <t>Totalt:</t>
  </si>
  <si>
    <t>Hygien</t>
  </si>
  <si>
    <t>Prylar:</t>
  </si>
  <si>
    <t>Eagle Creek Necessär</t>
  </si>
  <si>
    <t>pannlampa m nya batterier</t>
  </si>
  <si>
    <t>Deo stick</t>
  </si>
  <si>
    <t>Totalt</t>
  </si>
  <si>
    <t>penna + ant block</t>
  </si>
  <si>
    <t>Ev tamponger</t>
  </si>
  <si>
    <t>små pl påsar f skräp, matsäck etc</t>
  </si>
  <si>
    <t>första hjälpen</t>
  </si>
  <si>
    <t>kroppstejp Optiplast</t>
  </si>
  <si>
    <t>Mat och dryck</t>
  </si>
  <si>
    <t>vatten</t>
  </si>
  <si>
    <t>Övernattning</t>
  </si>
  <si>
    <t>Depå Bussgods</t>
  </si>
  <si>
    <t>torr mjölk</t>
  </si>
  <si>
    <t>torrmjölk</t>
  </si>
  <si>
    <t>Expeed Schnoozel pump bag liner</t>
  </si>
  <si>
    <t>underställs tröja</t>
  </si>
  <si>
    <t>Marmot Annika grå</t>
  </si>
  <si>
    <t>regnbyxa</t>
  </si>
  <si>
    <t>Lowa + sula</t>
  </si>
  <si>
    <t>solskydd =hudcreme</t>
  </si>
  <si>
    <t>glasögon i sport fodral</t>
  </si>
  <si>
    <t xml:space="preserve"> t Hemavan för hemfärden</t>
  </si>
  <si>
    <t>Haglöfs LIM III</t>
  </si>
  <si>
    <t>diskduk chevonett</t>
  </si>
  <si>
    <t>plastpåse för tvättning</t>
  </si>
  <si>
    <t>Basvikt (ex mat, vatten)</t>
  </si>
  <si>
    <t xml:space="preserve">swiss army knife (40) + sax (16) </t>
  </si>
  <si>
    <t>Kari Traa m luva</t>
  </si>
  <si>
    <t>Ryggsäck</t>
  </si>
  <si>
    <t>klippt borste, snoddar</t>
  </si>
  <si>
    <t>Elektronik</t>
  </si>
  <si>
    <t>myggnät ansikte</t>
  </si>
  <si>
    <t>plåster, compeed, resorb</t>
  </si>
  <si>
    <t>Reparation burk mtejp runt om</t>
  </si>
  <si>
    <t>kjol = handduken</t>
  </si>
  <si>
    <t>Huvudbonad</t>
  </si>
  <si>
    <t>Skydd + Sova</t>
  </si>
  <si>
    <t>Matlagning + Äta</t>
  </si>
  <si>
    <t>diskmedel i burk</t>
  </si>
  <si>
    <t>6 bars</t>
  </si>
  <si>
    <t>salt, peppar, vitl pulv, timjan</t>
  </si>
  <si>
    <t>bränsle 230g (60min brinntid)</t>
  </si>
  <si>
    <t>TOAKS Titanium 900ml + lock</t>
  </si>
  <si>
    <t>Spork Vargo ULV 16cm</t>
  </si>
  <si>
    <t>t-borste + t.cr minitub</t>
  </si>
  <si>
    <t>rese handduk i små delar för att torka , insida tält</t>
  </si>
  <si>
    <t>rese handduk ihopsydd = handduk + kjol (sy snöre i ändarna)</t>
  </si>
  <si>
    <t>kontanter, visa, amex, ID i Zpack zip pouch</t>
  </si>
  <si>
    <t>Reparation burk</t>
  </si>
  <si>
    <t>Prylar</t>
  </si>
  <si>
    <t>3 F 3</t>
  </si>
  <si>
    <t>Skjorta (sovplagg)</t>
  </si>
  <si>
    <t>Camp skor</t>
  </si>
  <si>
    <t>Vindskydd + under aluminium</t>
  </si>
  <si>
    <t>Cozy Pot</t>
  </si>
  <si>
    <t xml:space="preserve"> 2* SEA 20L (50g st), 1 8L SEA (30g)</t>
  </si>
  <si>
    <t>GSI MICROGRIPPER</t>
  </si>
  <si>
    <t>Crocks</t>
  </si>
  <si>
    <t>reselakan Sleep in silk</t>
  </si>
  <si>
    <t>Sovsäck Rab Neutrino 400 -3 inkl påse</t>
  </si>
  <si>
    <t>Mygga stift /ta ur behållaren</t>
  </si>
  <si>
    <t>Tvättlina (+ sugprop 10g)</t>
  </si>
  <si>
    <t>Brustabl burk m silvertejp runt om</t>
  </si>
  <si>
    <t>Haglöfs Pictor örngott</t>
  </si>
  <si>
    <t>mugg+ cozypot</t>
  </si>
  <si>
    <t>Optimus VEGA kök inkl påse</t>
  </si>
  <si>
    <t>Bic *2</t>
  </si>
  <si>
    <t>tändstickor i plastpåse</t>
  </si>
  <si>
    <t>små servetter *2pkt</t>
  </si>
  <si>
    <t>spegel</t>
  </si>
  <si>
    <t>Exped SynMat Winterlite M</t>
  </si>
  <si>
    <t>Devold ullmesh linne</t>
  </si>
  <si>
    <t>Icebreaker Quantum ull hood</t>
  </si>
  <si>
    <t>Norröna Bitihorn Dri1</t>
  </si>
  <si>
    <t>Norröna Bitihorn Aero60</t>
  </si>
  <si>
    <t>Arcteryx skärm</t>
  </si>
  <si>
    <t xml:space="preserve">Black Diamond Carbon FLZ </t>
  </si>
  <si>
    <t>långkalsong</t>
  </si>
  <si>
    <t xml:space="preserve">"Fleece" tröja </t>
  </si>
  <si>
    <t>Långkalsong fleece</t>
  </si>
  <si>
    <t>egensydda, svarta softshell</t>
  </si>
  <si>
    <t>fotfil</t>
  </si>
  <si>
    <t>Elastisk linda, blodstoppare</t>
  </si>
  <si>
    <t>nödfilt = groundsheet</t>
  </si>
  <si>
    <t>Eldriskniv + tändstål</t>
  </si>
  <si>
    <t>Sitt/Liggunderlag (vindruteskydd)</t>
  </si>
  <si>
    <t xml:space="preserve">inkl tandtråd med nål, buntband, säkerh nålar </t>
  </si>
  <si>
    <t>Arcteryx Nuclei (232g) + vattentät påse</t>
  </si>
  <si>
    <t>Fjällräven Abisko Trekking Lite</t>
  </si>
  <si>
    <t>Smartwool ull svart</t>
  </si>
  <si>
    <t>Icebreaker ullmössa</t>
  </si>
  <si>
    <t>extra sulor</t>
  </si>
  <si>
    <t>add-ons: flaskh + ficka</t>
  </si>
  <si>
    <t>Summering</t>
  </si>
  <si>
    <t>Vegan myggspray</t>
  </si>
  <si>
    <t>Utanför ryggsäcken</t>
  </si>
  <si>
    <t>mobil</t>
  </si>
  <si>
    <t>tors</t>
  </si>
  <si>
    <t>fre</t>
  </si>
  <si>
    <t>lö</t>
  </si>
  <si>
    <t>sö</t>
  </si>
  <si>
    <t>frystorkat</t>
  </si>
  <si>
    <t>Matilda</t>
  </si>
  <si>
    <t>fr bland</t>
  </si>
  <si>
    <t>på resan</t>
  </si>
  <si>
    <t>rester</t>
  </si>
  <si>
    <t>2* nötter</t>
  </si>
  <si>
    <t>1* nötter</t>
  </si>
  <si>
    <t>2*bars</t>
  </si>
  <si>
    <t>potatismos, ölkorv, knorr</t>
  </si>
  <si>
    <t>nudlar</t>
  </si>
  <si>
    <t>frystorkat*1 100. ompackat t zippåsar</t>
  </si>
  <si>
    <t>nudlar*3</t>
  </si>
  <si>
    <t>matbunke</t>
  </si>
  <si>
    <t>solcellsladdare inkl sladd + adapeter vägguttag</t>
  </si>
  <si>
    <t>Vaude Power Lizard SUL 1-2p + 4 extra tältpinnar</t>
  </si>
  <si>
    <t>Sea2Summit refl snöre 6-7m</t>
  </si>
  <si>
    <t>3* frukostbalndning 75g+ mjölk, blåbärsop + blåb</t>
  </si>
  <si>
    <t>2* pot.mos 0,75+brocc sop+parmesan+ 20g gräddp</t>
  </si>
  <si>
    <t>Torrmjölk</t>
  </si>
  <si>
    <t xml:space="preserve">Ölkorv * 4, </t>
  </si>
  <si>
    <t>Beef jerkey</t>
  </si>
  <si>
    <t>4*nötter a 100g</t>
  </si>
  <si>
    <t>the påsar*12</t>
  </si>
  <si>
    <t>socker*12</t>
  </si>
  <si>
    <t xml:space="preserve">trosskydd 4st </t>
  </si>
  <si>
    <t>vikbar vattenflaska 2L Platypus</t>
  </si>
  <si>
    <t>vattenflaska 0,5L</t>
  </si>
  <si>
    <t>Imodium, panodil, diklof, magmcn</t>
  </si>
  <si>
    <t>Zpacks regnvantar 28g, Icebr tum 31g</t>
  </si>
  <si>
    <t>Norröna Falketind fingervantar</t>
  </si>
  <si>
    <t>HMG Porter 2400 excl add-ons</t>
  </si>
  <si>
    <t>Linsburk m wax och xyloprokt</t>
  </si>
  <si>
    <t>Tia Maria 33cl flaska</t>
  </si>
  <si>
    <t>hörlurar + adapter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</si>
</sst>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333333"/>
      <name val="Arial"/>
      <family val="2"/>
    </font>
    <font>
      <sz val="8"/>
      <color rgb="FF2D2E2E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1" xfId="0" applyFont="1" applyBorder="1"/>
    <xf numFmtId="0" fontId="0" fillId="0" borderId="1" xfId="0" applyBorder="1"/>
    <xf numFmtId="0" fontId="3" fillId="0" borderId="2" xfId="0" applyFont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8" fillId="0" borderId="0" xfId="0" applyFont="1" applyFill="1"/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388620</xdr:colOff>
      <xdr:row>65</xdr:row>
      <xdr:rowOff>167640</xdr:rowOff>
    </xdr:from>
    <xdr:to>
      <xdr:col>8</xdr:col>
      <xdr:colOff>115890</xdr:colOff>
      <xdr:row>79</xdr:row>
      <xdr:rowOff>137159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" y="12329160"/>
          <a:ext cx="4604070" cy="2529839"/>
        </a:xfrm>
        <a:prstGeom prst="rect">
          <a:avLst/>
        </a:prstGeom>
      </xdr:spPr>
    </xdr:pic>
    <xdr:clientData/>
  </xdr:twoCellAnchor>
  <xdr:twoCellAnchor editAs="oneCell">
    <xdr:from>
      <xdr:col>4</xdr:col>
      <xdr:colOff>259080</xdr:colOff>
      <xdr:row>43</xdr:row>
      <xdr:rowOff>38100</xdr:rowOff>
    </xdr:from>
    <xdr:to>
      <xdr:col>10</xdr:col>
      <xdr:colOff>282282</xdr:colOff>
      <xdr:row>71</xdr:row>
      <xdr:rowOff>23303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97480" y="7901940"/>
          <a:ext cx="3939882" cy="5105843"/>
        </a:xfrm>
        <a:prstGeom prst="rect">
          <a:avLst/>
        </a:prstGeom>
      </xdr:spPr>
    </xdr:pic>
    <xdr:clientData/>
  </xdr:twoCellAnchor>
  <xdr:twoCellAnchor editAs="oneCell">
    <xdr:from>
      <xdr:col>9</xdr:col>
      <xdr:colOff>309642</xdr:colOff>
      <xdr:row>29</xdr:row>
      <xdr:rowOff>144780</xdr:rowOff>
    </xdr:from>
    <xdr:to>
      <xdr:col>12</xdr:col>
      <xdr:colOff>587099</xdr:colOff>
      <xdr:row>44</xdr:row>
      <xdr:rowOff>145197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96042" y="1424940"/>
          <a:ext cx="2365337" cy="2743617"/>
        </a:xfrm>
        <a:prstGeom prst="rect">
          <a:avLst/>
        </a:prstGeom>
      </xdr:spPr>
    </xdr:pic>
    <xdr:clientData/>
  </xdr:twoCellAnchor>
  <xdr:twoCellAnchor editAs="oneCell">
    <xdr:from>
      <xdr:col>9</xdr:col>
      <xdr:colOff>812854</xdr:colOff>
      <xdr:row>15</xdr:row>
      <xdr:rowOff>175260</xdr:rowOff>
    </xdr:from>
    <xdr:to>
      <xdr:col>13</xdr:col>
      <xdr:colOff>392193</xdr:colOff>
      <xdr:row>31</xdr:row>
      <xdr:rowOff>114300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99254" y="3055620"/>
          <a:ext cx="2459699" cy="3002280"/>
        </a:xfrm>
        <a:prstGeom prst="rect">
          <a:avLst/>
        </a:prstGeom>
      </xdr:spPr>
    </xdr:pic>
    <xdr:clientData/>
  </xdr:twoCellAnchor>
  <xdr:twoCellAnchor editAs="oneCell">
    <xdr:from>
      <xdr:col>9</xdr:col>
      <xdr:colOff>609245</xdr:colOff>
      <xdr:row>3</xdr:row>
      <xdr:rowOff>53340</xdr:rowOff>
    </xdr:from>
    <xdr:to>
      <xdr:col>14</xdr:col>
      <xdr:colOff>129540</xdr:colOff>
      <xdr:row>18</xdr:row>
      <xdr:rowOff>110866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5645" y="601980"/>
          <a:ext cx="3010255" cy="3075046"/>
        </a:xfrm>
        <a:prstGeom prst="rect">
          <a:avLst/>
        </a:prstGeom>
      </xdr:spPr>
    </xdr:pic>
    <xdr:clientData/>
  </xdr:twoCellAnchor>
  <xdr:twoCellAnchor>
    <xdr:from>
      <xdr:col>3</xdr:col>
      <xdr:colOff>7620</xdr:colOff>
      <xdr:row>72</xdr:row>
      <xdr:rowOff>175260</xdr:rowOff>
    </xdr:from>
    <xdr:to>
      <xdr:col>4</xdr:col>
      <xdr:colOff>486502</xdr:colOff>
      <xdr:row>74</xdr:row>
      <xdr:rowOff>83820</xdr:rowOff>
    </xdr:to>
    <xdr:sp macro="" textlink="">
      <xdr:nvSpPr>
        <xdr:cNvPr id="9" name="TextBox 8"/>
        <xdr:cNvSpPr txBox="1"/>
      </xdr:nvSpPr>
      <xdr:spPr>
        <a:xfrm>
          <a:off x="1836420" y="13342620"/>
          <a:ext cx="1088482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i="1"/>
            <a:t>78km Hmav-Amm 4d</a:t>
          </a:r>
        </a:p>
      </xdr:txBody>
    </xdr:sp>
    <xdr:clientData/>
  </xdr:twoCellAnchor>
  <xdr:twoCellAnchor>
    <xdr:from>
      <xdr:col>7</xdr:col>
      <xdr:colOff>277267</xdr:colOff>
      <xdr:row>69</xdr:row>
      <xdr:rowOff>7620</xdr:rowOff>
    </xdr:from>
    <xdr:to>
      <xdr:col>9</xdr:col>
      <xdr:colOff>111364</xdr:colOff>
      <xdr:row>71</xdr:row>
      <xdr:rowOff>7620</xdr:rowOff>
    </xdr:to>
    <xdr:sp macro="" textlink="">
      <xdr:nvSpPr>
        <xdr:cNvPr id="10" name="TextBox 9"/>
        <xdr:cNvSpPr txBox="1"/>
      </xdr:nvSpPr>
      <xdr:spPr>
        <a:xfrm>
          <a:off x="4544467" y="12826805"/>
          <a:ext cx="1053297" cy="3634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/>
            <a:t>Ammarnäs</a:t>
          </a:r>
          <a:r>
            <a:rPr lang="en-US" sz="800"/>
            <a:t>:depå</a:t>
          </a:r>
          <a:r>
            <a:rPr lang="en-US" sz="800" baseline="0"/>
            <a:t> 5,</a:t>
          </a:r>
          <a:r>
            <a:rPr lang="en-US" sz="800"/>
            <a:t> övernatt, vilodag</a:t>
          </a:r>
        </a:p>
      </xdr:txBody>
    </xdr:sp>
    <xdr:clientData/>
  </xdr:twoCellAnchor>
  <xdr:twoCellAnchor>
    <xdr:from>
      <xdr:col>6</xdr:col>
      <xdr:colOff>320040</xdr:colOff>
      <xdr:row>63</xdr:row>
      <xdr:rowOff>129540</xdr:rowOff>
    </xdr:from>
    <xdr:to>
      <xdr:col>8</xdr:col>
      <xdr:colOff>330317</xdr:colOff>
      <xdr:row>65</xdr:row>
      <xdr:rowOff>121920</xdr:rowOff>
    </xdr:to>
    <xdr:sp macro="" textlink="">
      <xdr:nvSpPr>
        <xdr:cNvPr id="11" name="TextBox 10"/>
        <xdr:cNvSpPr txBox="1"/>
      </xdr:nvSpPr>
      <xdr:spPr>
        <a:xfrm>
          <a:off x="3977640" y="11650980"/>
          <a:ext cx="1229477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i="1"/>
            <a:t>ca 80km Amm - Jäckvik 4d</a:t>
          </a:r>
        </a:p>
      </xdr:txBody>
    </xdr:sp>
    <xdr:clientData/>
  </xdr:twoCellAnchor>
  <xdr:twoCellAnchor>
    <xdr:from>
      <xdr:col>8</xdr:col>
      <xdr:colOff>175260</xdr:colOff>
      <xdr:row>59</xdr:row>
      <xdr:rowOff>93980</xdr:rowOff>
    </xdr:from>
    <xdr:to>
      <xdr:col>10</xdr:col>
      <xdr:colOff>182880</xdr:colOff>
      <xdr:row>61</xdr:row>
      <xdr:rowOff>162560</xdr:rowOff>
    </xdr:to>
    <xdr:sp macro="" textlink="">
      <xdr:nvSpPr>
        <xdr:cNvPr id="12" name="TextBox 11"/>
        <xdr:cNvSpPr txBox="1"/>
      </xdr:nvSpPr>
      <xdr:spPr>
        <a:xfrm>
          <a:off x="5052060" y="11225530"/>
          <a:ext cx="1487170" cy="436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/>
            <a:t>Jäckvik</a:t>
          </a:r>
          <a:r>
            <a:rPr lang="en-US" sz="800"/>
            <a:t>:</a:t>
          </a:r>
          <a:r>
            <a:rPr lang="en-US" sz="800" baseline="0"/>
            <a:t> d</a:t>
          </a:r>
          <a:r>
            <a:rPr lang="en-US" sz="800"/>
            <a:t>epå 5 hos handlarn, övernatt, vilodag</a:t>
          </a:r>
        </a:p>
      </xdr:txBody>
    </xdr:sp>
    <xdr:clientData/>
  </xdr:twoCellAnchor>
  <xdr:twoCellAnchor>
    <xdr:from>
      <xdr:col>6</xdr:col>
      <xdr:colOff>525781</xdr:colOff>
      <xdr:row>49</xdr:row>
      <xdr:rowOff>76200</xdr:rowOff>
    </xdr:from>
    <xdr:to>
      <xdr:col>8</xdr:col>
      <xdr:colOff>274320</xdr:colOff>
      <xdr:row>51</xdr:row>
      <xdr:rowOff>83820</xdr:rowOff>
    </xdr:to>
    <xdr:sp macro="" textlink="">
      <xdr:nvSpPr>
        <xdr:cNvPr id="13" name="TextBox 12"/>
        <xdr:cNvSpPr txBox="1"/>
      </xdr:nvSpPr>
      <xdr:spPr>
        <a:xfrm>
          <a:off x="4183381" y="9037320"/>
          <a:ext cx="967739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i="1"/>
            <a:t>ca 85km Jäckvik - Kvikkjokk ,4d</a:t>
          </a:r>
        </a:p>
      </xdr:txBody>
    </xdr:sp>
    <xdr:clientData/>
  </xdr:twoCellAnchor>
  <xdr:twoCellAnchor>
    <xdr:from>
      <xdr:col>10</xdr:col>
      <xdr:colOff>480061</xdr:colOff>
      <xdr:row>41</xdr:row>
      <xdr:rowOff>66040</xdr:rowOff>
    </xdr:from>
    <xdr:to>
      <xdr:col>12</xdr:col>
      <xdr:colOff>487680</xdr:colOff>
      <xdr:row>43</xdr:row>
      <xdr:rowOff>50800</xdr:rowOff>
    </xdr:to>
    <xdr:sp macro="" textlink="">
      <xdr:nvSpPr>
        <xdr:cNvPr id="14" name="TextBox 13"/>
        <xdr:cNvSpPr txBox="1"/>
      </xdr:nvSpPr>
      <xdr:spPr>
        <a:xfrm>
          <a:off x="6835141" y="7838440"/>
          <a:ext cx="1226819" cy="350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/>
            <a:t>Kvikkjokk</a:t>
          </a:r>
          <a:r>
            <a:rPr lang="en-US" sz="800"/>
            <a:t>:depå</a:t>
          </a:r>
          <a:r>
            <a:rPr lang="en-US" sz="800" baseline="0"/>
            <a:t> 5 och +, </a:t>
          </a:r>
          <a:r>
            <a:rPr lang="en-US" sz="800"/>
            <a:t>övernatt, vilodag</a:t>
          </a:r>
        </a:p>
      </xdr:txBody>
    </xdr:sp>
    <xdr:clientData/>
  </xdr:twoCellAnchor>
  <xdr:twoCellAnchor>
    <xdr:from>
      <xdr:col>9</xdr:col>
      <xdr:colOff>388621</xdr:colOff>
      <xdr:row>36</xdr:row>
      <xdr:rowOff>68580</xdr:rowOff>
    </xdr:from>
    <xdr:to>
      <xdr:col>10</xdr:col>
      <xdr:colOff>502920</xdr:colOff>
      <xdr:row>38</xdr:row>
      <xdr:rowOff>76200</xdr:rowOff>
    </xdr:to>
    <xdr:sp macro="" textlink="">
      <xdr:nvSpPr>
        <xdr:cNvPr id="15" name="TextBox 14"/>
        <xdr:cNvSpPr txBox="1"/>
      </xdr:nvSpPr>
      <xdr:spPr>
        <a:xfrm>
          <a:off x="5875021" y="6652260"/>
          <a:ext cx="982979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i="1"/>
            <a:t>73km  Kvikkjokk  - Saltoluokta,4d</a:t>
          </a:r>
        </a:p>
      </xdr:txBody>
    </xdr:sp>
    <xdr:clientData/>
  </xdr:twoCellAnchor>
  <xdr:twoCellAnchor>
    <xdr:from>
      <xdr:col>9</xdr:col>
      <xdr:colOff>411481</xdr:colOff>
      <xdr:row>30</xdr:row>
      <xdr:rowOff>38100</xdr:rowOff>
    </xdr:from>
    <xdr:to>
      <xdr:col>11</xdr:col>
      <xdr:colOff>99060</xdr:colOff>
      <xdr:row>32</xdr:row>
      <xdr:rowOff>22860</xdr:rowOff>
    </xdr:to>
    <xdr:sp macro="" textlink="">
      <xdr:nvSpPr>
        <xdr:cNvPr id="16" name="TextBox 15"/>
        <xdr:cNvSpPr txBox="1"/>
      </xdr:nvSpPr>
      <xdr:spPr>
        <a:xfrm>
          <a:off x="5897881" y="5798820"/>
          <a:ext cx="1165859" cy="350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/>
            <a:t>Saltoluokta</a:t>
          </a:r>
          <a:r>
            <a:rPr lang="en-US" sz="800" baseline="0"/>
            <a:t> </a:t>
          </a:r>
          <a:r>
            <a:rPr lang="en-US" sz="800"/>
            <a:t>:depå 10, övernatt, vilodag</a:t>
          </a:r>
        </a:p>
      </xdr:txBody>
    </xdr:sp>
    <xdr:clientData/>
  </xdr:twoCellAnchor>
  <xdr:twoCellAnchor>
    <xdr:from>
      <xdr:col>9</xdr:col>
      <xdr:colOff>617221</xdr:colOff>
      <xdr:row>18</xdr:row>
      <xdr:rowOff>91440</xdr:rowOff>
    </xdr:from>
    <xdr:to>
      <xdr:col>10</xdr:col>
      <xdr:colOff>495300</xdr:colOff>
      <xdr:row>21</xdr:row>
      <xdr:rowOff>68580</xdr:rowOff>
    </xdr:to>
    <xdr:sp macro="" textlink="">
      <xdr:nvSpPr>
        <xdr:cNvPr id="17" name="TextBox 16"/>
        <xdr:cNvSpPr txBox="1"/>
      </xdr:nvSpPr>
      <xdr:spPr>
        <a:xfrm>
          <a:off x="6103621" y="3657600"/>
          <a:ext cx="746759" cy="525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i="1"/>
            <a:t>50km  Vakkotavare  - Sälka, 4d</a:t>
          </a:r>
        </a:p>
      </xdr:txBody>
    </xdr:sp>
    <xdr:clientData/>
  </xdr:twoCellAnchor>
  <xdr:twoCellAnchor>
    <xdr:from>
      <xdr:col>12</xdr:col>
      <xdr:colOff>304801</xdr:colOff>
      <xdr:row>27</xdr:row>
      <xdr:rowOff>38100</xdr:rowOff>
    </xdr:from>
    <xdr:to>
      <xdr:col>14</xdr:col>
      <xdr:colOff>30481</xdr:colOff>
      <xdr:row>29</xdr:row>
      <xdr:rowOff>45720</xdr:rowOff>
    </xdr:to>
    <xdr:sp macro="" textlink="">
      <xdr:nvSpPr>
        <xdr:cNvPr id="18" name="TextBox 17"/>
        <xdr:cNvSpPr txBox="1"/>
      </xdr:nvSpPr>
      <xdr:spPr>
        <a:xfrm>
          <a:off x="7879081" y="4975860"/>
          <a:ext cx="112776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Ev buss Saltoluokta</a:t>
          </a:r>
          <a:r>
            <a:rPr lang="en-US" sz="800" baseline="0"/>
            <a:t> - Vakkotavare. (30km)</a:t>
          </a:r>
          <a:endParaRPr lang="en-US" sz="800"/>
        </a:p>
      </xdr:txBody>
    </xdr:sp>
    <xdr:clientData/>
  </xdr:twoCellAnchor>
  <xdr:twoCellAnchor>
    <xdr:from>
      <xdr:col>9</xdr:col>
      <xdr:colOff>601981</xdr:colOff>
      <xdr:row>9</xdr:row>
      <xdr:rowOff>312420</xdr:rowOff>
    </xdr:from>
    <xdr:to>
      <xdr:col>10</xdr:col>
      <xdr:colOff>480060</xdr:colOff>
      <xdr:row>12</xdr:row>
      <xdr:rowOff>152400</xdr:rowOff>
    </xdr:to>
    <xdr:sp macro="" textlink="">
      <xdr:nvSpPr>
        <xdr:cNvPr id="21" name="TextBox 20"/>
        <xdr:cNvSpPr txBox="1"/>
      </xdr:nvSpPr>
      <xdr:spPr>
        <a:xfrm>
          <a:off x="6088381" y="1958340"/>
          <a:ext cx="746759" cy="525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i="1"/>
            <a:t>60km  Sälka - Abisko, 3d</a:t>
          </a:r>
        </a:p>
      </xdr:txBody>
    </xdr:sp>
    <xdr:clientData/>
  </xdr:twoCellAnchor>
  <xdr:twoCellAnchor>
    <xdr:from>
      <xdr:col>11</xdr:col>
      <xdr:colOff>91440</xdr:colOff>
      <xdr:row>21</xdr:row>
      <xdr:rowOff>30480</xdr:rowOff>
    </xdr:from>
    <xdr:to>
      <xdr:col>12</xdr:col>
      <xdr:colOff>294640</xdr:colOff>
      <xdr:row>22</xdr:row>
      <xdr:rowOff>68580</xdr:rowOff>
    </xdr:to>
    <xdr:sp macro="" textlink="">
      <xdr:nvSpPr>
        <xdr:cNvPr id="23" name="TextBox 22"/>
        <xdr:cNvSpPr txBox="1"/>
      </xdr:nvSpPr>
      <xdr:spPr>
        <a:xfrm>
          <a:off x="7056120" y="4145280"/>
          <a:ext cx="812800" cy="220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solidFill>
                <a:srgbClr val="FF0000"/>
              </a:solidFill>
            </a:rPr>
            <a:t>Båt alt Roddbåt</a:t>
          </a:r>
        </a:p>
      </xdr:txBody>
    </xdr:sp>
    <xdr:clientData/>
  </xdr:twoCellAnchor>
  <xdr:twoCellAnchor>
    <xdr:from>
      <xdr:col>7</xdr:col>
      <xdr:colOff>82654</xdr:colOff>
      <xdr:row>69</xdr:row>
      <xdr:rowOff>171745</xdr:rowOff>
    </xdr:from>
    <xdr:to>
      <xdr:col>7</xdr:col>
      <xdr:colOff>158854</xdr:colOff>
      <xdr:row>70</xdr:row>
      <xdr:rowOff>50998</xdr:rowOff>
    </xdr:to>
    <xdr:sp macro="" textlink="">
      <xdr:nvSpPr>
        <xdr:cNvPr id="7" name="TextBox 6"/>
        <xdr:cNvSpPr txBox="1"/>
      </xdr:nvSpPr>
      <xdr:spPr>
        <a:xfrm>
          <a:off x="4349854" y="12990930"/>
          <a:ext cx="76200" cy="60960"/>
        </a:xfrm>
        <a:prstGeom prst="rect">
          <a:avLst/>
        </a:prstGeom>
        <a:solidFill>
          <a:srgbClr val="00B0F0">
            <a:alpha val="68000"/>
          </a:srgbClr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463647</xdr:colOff>
      <xdr:row>73</xdr:row>
      <xdr:rowOff>83821</xdr:rowOff>
    </xdr:from>
    <xdr:to>
      <xdr:col>8</xdr:col>
      <xdr:colOff>539847</xdr:colOff>
      <xdr:row>73</xdr:row>
      <xdr:rowOff>144781</xdr:rowOff>
    </xdr:to>
    <xdr:sp macro="" textlink="">
      <xdr:nvSpPr>
        <xdr:cNvPr id="26" name="TextBox 25"/>
        <xdr:cNvSpPr txBox="1"/>
      </xdr:nvSpPr>
      <xdr:spPr>
        <a:xfrm>
          <a:off x="5340447" y="13629836"/>
          <a:ext cx="76200" cy="60960"/>
        </a:xfrm>
        <a:prstGeom prst="rect">
          <a:avLst/>
        </a:prstGeom>
        <a:solidFill>
          <a:srgbClr val="00B050">
            <a:alpha val="68000"/>
          </a:srgbClr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469509</xdr:colOff>
      <xdr:row>72</xdr:row>
      <xdr:rowOff>60374</xdr:rowOff>
    </xdr:from>
    <xdr:to>
      <xdr:col>8</xdr:col>
      <xdr:colOff>545709</xdr:colOff>
      <xdr:row>72</xdr:row>
      <xdr:rowOff>121334</xdr:rowOff>
    </xdr:to>
    <xdr:sp macro="" textlink="">
      <xdr:nvSpPr>
        <xdr:cNvPr id="27" name="TextBox 26"/>
        <xdr:cNvSpPr txBox="1"/>
      </xdr:nvSpPr>
      <xdr:spPr>
        <a:xfrm>
          <a:off x="5346309" y="13424682"/>
          <a:ext cx="76200" cy="60960"/>
        </a:xfrm>
        <a:prstGeom prst="rect">
          <a:avLst/>
        </a:prstGeom>
        <a:solidFill>
          <a:srgbClr val="00B0F0">
            <a:alpha val="68000"/>
          </a:srgbClr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592608</xdr:colOff>
      <xdr:row>69</xdr:row>
      <xdr:rowOff>171745</xdr:rowOff>
    </xdr:from>
    <xdr:to>
      <xdr:col>7</xdr:col>
      <xdr:colOff>59208</xdr:colOff>
      <xdr:row>70</xdr:row>
      <xdr:rowOff>50998</xdr:rowOff>
    </xdr:to>
    <xdr:sp macro="" textlink="">
      <xdr:nvSpPr>
        <xdr:cNvPr id="28" name="TextBox 27"/>
        <xdr:cNvSpPr txBox="1"/>
      </xdr:nvSpPr>
      <xdr:spPr>
        <a:xfrm>
          <a:off x="4250208" y="12990930"/>
          <a:ext cx="76200" cy="60960"/>
        </a:xfrm>
        <a:prstGeom prst="rect">
          <a:avLst/>
        </a:prstGeom>
        <a:solidFill>
          <a:srgbClr val="00B050">
            <a:alpha val="68000"/>
          </a:srgbClr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294363</xdr:colOff>
      <xdr:row>58</xdr:row>
      <xdr:rowOff>160020</xdr:rowOff>
    </xdr:from>
    <xdr:to>
      <xdr:col>8</xdr:col>
      <xdr:colOff>370563</xdr:colOff>
      <xdr:row>59</xdr:row>
      <xdr:rowOff>36830</xdr:rowOff>
    </xdr:to>
    <xdr:sp macro="" textlink="">
      <xdr:nvSpPr>
        <xdr:cNvPr id="29" name="TextBox 28"/>
        <xdr:cNvSpPr txBox="1"/>
      </xdr:nvSpPr>
      <xdr:spPr>
        <a:xfrm>
          <a:off x="5171163" y="11107420"/>
          <a:ext cx="76200" cy="60960"/>
        </a:xfrm>
        <a:prstGeom prst="rect">
          <a:avLst/>
        </a:prstGeom>
        <a:solidFill>
          <a:srgbClr val="00B0F0">
            <a:alpha val="68000"/>
          </a:srgbClr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194717</xdr:colOff>
      <xdr:row>58</xdr:row>
      <xdr:rowOff>160020</xdr:rowOff>
    </xdr:from>
    <xdr:to>
      <xdr:col>8</xdr:col>
      <xdr:colOff>270917</xdr:colOff>
      <xdr:row>59</xdr:row>
      <xdr:rowOff>36830</xdr:rowOff>
    </xdr:to>
    <xdr:sp macro="" textlink="">
      <xdr:nvSpPr>
        <xdr:cNvPr id="30" name="TextBox 29"/>
        <xdr:cNvSpPr txBox="1"/>
      </xdr:nvSpPr>
      <xdr:spPr>
        <a:xfrm>
          <a:off x="5071517" y="11107420"/>
          <a:ext cx="76200" cy="60960"/>
        </a:xfrm>
        <a:prstGeom prst="rect">
          <a:avLst/>
        </a:prstGeom>
        <a:solidFill>
          <a:srgbClr val="00B050">
            <a:alpha val="68000"/>
          </a:srgbClr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395963</xdr:colOff>
      <xdr:row>43</xdr:row>
      <xdr:rowOff>77470</xdr:rowOff>
    </xdr:from>
    <xdr:to>
      <xdr:col>10</xdr:col>
      <xdr:colOff>472163</xdr:colOff>
      <xdr:row>43</xdr:row>
      <xdr:rowOff>137160</xdr:rowOff>
    </xdr:to>
    <xdr:sp macro="" textlink="">
      <xdr:nvSpPr>
        <xdr:cNvPr id="31" name="TextBox 30"/>
        <xdr:cNvSpPr txBox="1"/>
      </xdr:nvSpPr>
      <xdr:spPr>
        <a:xfrm>
          <a:off x="6751043" y="8215630"/>
          <a:ext cx="76200" cy="59690"/>
        </a:xfrm>
        <a:prstGeom prst="rect">
          <a:avLst/>
        </a:prstGeom>
        <a:solidFill>
          <a:srgbClr val="00B0F0">
            <a:alpha val="68000"/>
          </a:srgbClr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296317</xdr:colOff>
      <xdr:row>43</xdr:row>
      <xdr:rowOff>77470</xdr:rowOff>
    </xdr:from>
    <xdr:to>
      <xdr:col>10</xdr:col>
      <xdr:colOff>372517</xdr:colOff>
      <xdr:row>43</xdr:row>
      <xdr:rowOff>137160</xdr:rowOff>
    </xdr:to>
    <xdr:sp macro="" textlink="">
      <xdr:nvSpPr>
        <xdr:cNvPr id="32" name="TextBox 31"/>
        <xdr:cNvSpPr txBox="1"/>
      </xdr:nvSpPr>
      <xdr:spPr>
        <a:xfrm>
          <a:off x="6651397" y="8215630"/>
          <a:ext cx="76200" cy="59690"/>
        </a:xfrm>
        <a:prstGeom prst="rect">
          <a:avLst/>
        </a:prstGeom>
        <a:solidFill>
          <a:srgbClr val="00B050">
            <a:alpha val="68000"/>
          </a:srgbClr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756643</xdr:colOff>
      <xdr:row>30</xdr:row>
      <xdr:rowOff>153670</xdr:rowOff>
    </xdr:from>
    <xdr:to>
      <xdr:col>13</xdr:col>
      <xdr:colOff>40363</xdr:colOff>
      <xdr:row>31</xdr:row>
      <xdr:rowOff>30480</xdr:rowOff>
    </xdr:to>
    <xdr:sp macro="" textlink="">
      <xdr:nvSpPr>
        <xdr:cNvPr id="33" name="TextBox 32"/>
        <xdr:cNvSpPr txBox="1"/>
      </xdr:nvSpPr>
      <xdr:spPr>
        <a:xfrm>
          <a:off x="8330923" y="5914390"/>
          <a:ext cx="76200" cy="59690"/>
        </a:xfrm>
        <a:prstGeom prst="rect">
          <a:avLst/>
        </a:prstGeom>
        <a:solidFill>
          <a:srgbClr val="00B0F0">
            <a:alpha val="68000"/>
          </a:srgbClr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656997</xdr:colOff>
      <xdr:row>30</xdr:row>
      <xdr:rowOff>153670</xdr:rowOff>
    </xdr:from>
    <xdr:to>
      <xdr:col>12</xdr:col>
      <xdr:colOff>733197</xdr:colOff>
      <xdr:row>31</xdr:row>
      <xdr:rowOff>30480</xdr:rowOff>
    </xdr:to>
    <xdr:sp macro="" textlink="">
      <xdr:nvSpPr>
        <xdr:cNvPr id="34" name="TextBox 33"/>
        <xdr:cNvSpPr txBox="1"/>
      </xdr:nvSpPr>
      <xdr:spPr>
        <a:xfrm>
          <a:off x="8231277" y="5914390"/>
          <a:ext cx="76200" cy="59690"/>
        </a:xfrm>
        <a:prstGeom prst="rect">
          <a:avLst/>
        </a:prstGeom>
        <a:solidFill>
          <a:srgbClr val="00B050">
            <a:alpha val="68000"/>
          </a:srgbClr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441683</xdr:colOff>
      <xdr:row>16</xdr:row>
      <xdr:rowOff>57150</xdr:rowOff>
    </xdr:from>
    <xdr:to>
      <xdr:col>11</xdr:col>
      <xdr:colOff>517883</xdr:colOff>
      <xdr:row>16</xdr:row>
      <xdr:rowOff>116840</xdr:rowOff>
    </xdr:to>
    <xdr:sp macro="" textlink="">
      <xdr:nvSpPr>
        <xdr:cNvPr id="35" name="TextBox 34"/>
        <xdr:cNvSpPr txBox="1"/>
      </xdr:nvSpPr>
      <xdr:spPr>
        <a:xfrm>
          <a:off x="7406363" y="3120390"/>
          <a:ext cx="76200" cy="59690"/>
        </a:xfrm>
        <a:prstGeom prst="rect">
          <a:avLst/>
        </a:prstGeom>
        <a:solidFill>
          <a:srgbClr val="00B0F0">
            <a:alpha val="68000"/>
          </a:srgbClr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111483</xdr:colOff>
      <xdr:row>4</xdr:row>
      <xdr:rowOff>57150</xdr:rowOff>
    </xdr:from>
    <xdr:to>
      <xdr:col>13</xdr:col>
      <xdr:colOff>187683</xdr:colOff>
      <xdr:row>4</xdr:row>
      <xdr:rowOff>116840</xdr:rowOff>
    </xdr:to>
    <xdr:sp macro="" textlink="">
      <xdr:nvSpPr>
        <xdr:cNvPr id="37" name="TextBox 36"/>
        <xdr:cNvSpPr txBox="1"/>
      </xdr:nvSpPr>
      <xdr:spPr>
        <a:xfrm>
          <a:off x="8478243" y="788670"/>
          <a:ext cx="76200" cy="59690"/>
        </a:xfrm>
        <a:prstGeom prst="rect">
          <a:avLst/>
        </a:prstGeom>
        <a:solidFill>
          <a:srgbClr val="00B0F0">
            <a:alpha val="68000"/>
          </a:srgbClr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11837</xdr:colOff>
      <xdr:row>4</xdr:row>
      <xdr:rowOff>57150</xdr:rowOff>
    </xdr:from>
    <xdr:to>
      <xdr:col>13</xdr:col>
      <xdr:colOff>88037</xdr:colOff>
      <xdr:row>4</xdr:row>
      <xdr:rowOff>116840</xdr:rowOff>
    </xdr:to>
    <xdr:sp macro="" textlink="">
      <xdr:nvSpPr>
        <xdr:cNvPr id="38" name="TextBox 37"/>
        <xdr:cNvSpPr txBox="1"/>
      </xdr:nvSpPr>
      <xdr:spPr>
        <a:xfrm>
          <a:off x="8378597" y="788670"/>
          <a:ext cx="76200" cy="59690"/>
        </a:xfrm>
        <a:prstGeom prst="rect">
          <a:avLst/>
        </a:prstGeom>
        <a:solidFill>
          <a:srgbClr val="00B050">
            <a:alpha val="68000"/>
          </a:srgbClr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508000</xdr:colOff>
      <xdr:row>23</xdr:row>
      <xdr:rowOff>5080</xdr:rowOff>
    </xdr:from>
    <xdr:to>
      <xdr:col>12</xdr:col>
      <xdr:colOff>213360</xdr:colOff>
      <xdr:row>24</xdr:row>
      <xdr:rowOff>43180</xdr:rowOff>
    </xdr:to>
    <xdr:sp macro="" textlink="">
      <xdr:nvSpPr>
        <xdr:cNvPr id="39" name="TextBox 38"/>
        <xdr:cNvSpPr txBox="1"/>
      </xdr:nvSpPr>
      <xdr:spPr>
        <a:xfrm>
          <a:off x="6863080" y="4485640"/>
          <a:ext cx="924560" cy="220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solidFill>
                <a:srgbClr val="FF0000"/>
              </a:solidFill>
            </a:rPr>
            <a:t>Båt alt Roddbåt 1km</a:t>
          </a:r>
        </a:p>
      </xdr:txBody>
    </xdr:sp>
    <xdr:clientData/>
  </xdr:twoCellAnchor>
  <xdr:twoCellAnchor>
    <xdr:from>
      <xdr:col>11</xdr:col>
      <xdr:colOff>330200</xdr:colOff>
      <xdr:row>36</xdr:row>
      <xdr:rowOff>147320</xdr:rowOff>
    </xdr:from>
    <xdr:to>
      <xdr:col>12</xdr:col>
      <xdr:colOff>533400</xdr:colOff>
      <xdr:row>38</xdr:row>
      <xdr:rowOff>121920</xdr:rowOff>
    </xdr:to>
    <xdr:sp macro="" textlink="">
      <xdr:nvSpPr>
        <xdr:cNvPr id="40" name="TextBox 39"/>
        <xdr:cNvSpPr txBox="1"/>
      </xdr:nvSpPr>
      <xdr:spPr>
        <a:xfrm>
          <a:off x="7294880" y="7005320"/>
          <a:ext cx="812800" cy="340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solidFill>
                <a:srgbClr val="FF0000"/>
              </a:solidFill>
            </a:rPr>
            <a:t>Båt alt Roddbåt 3,5km</a:t>
          </a:r>
        </a:p>
      </xdr:txBody>
    </xdr:sp>
    <xdr:clientData/>
  </xdr:twoCellAnchor>
  <xdr:twoCellAnchor>
    <xdr:from>
      <xdr:col>7</xdr:col>
      <xdr:colOff>548640</xdr:colOff>
      <xdr:row>56</xdr:row>
      <xdr:rowOff>162560</xdr:rowOff>
    </xdr:from>
    <xdr:to>
      <xdr:col>9</xdr:col>
      <xdr:colOff>142240</xdr:colOff>
      <xdr:row>58</xdr:row>
      <xdr:rowOff>50800</xdr:rowOff>
    </xdr:to>
    <xdr:sp macro="" textlink="">
      <xdr:nvSpPr>
        <xdr:cNvPr id="41" name="TextBox 40"/>
        <xdr:cNvSpPr txBox="1"/>
      </xdr:nvSpPr>
      <xdr:spPr>
        <a:xfrm>
          <a:off x="4815840" y="10678160"/>
          <a:ext cx="8128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solidFill>
                <a:srgbClr val="FF0000"/>
              </a:solidFill>
            </a:rPr>
            <a:t>Båt alt Roddbåt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74"/>
  <sheetViews>
    <sheetView zoomScale="80" zoomScaleNormal="80" workbookViewId="0">
      <selection activeCell="E11" sqref="E11"/>
    </sheetView>
  </sheetViews>
  <sheetFormatPr defaultRowHeight="14.4" x14ac:dyDescent="0.3"/>
  <cols>
    <col min="5" max="5" width="8.88671875" customWidth="1"/>
    <col min="10" max="10" width="12.6640625" customWidth="1"/>
    <col min="13" max="13" width="11.5546875" customWidth="1"/>
  </cols>
  <sheetData>
    <row r="2" spans="2:6" x14ac:dyDescent="0.3">
      <c r="F2" s="1" t="s">
        <v>18</v>
      </c>
    </row>
    <row r="3" spans="2:6" x14ac:dyDescent="0.3">
      <c r="F3" s="1" t="s">
        <v>75</v>
      </c>
    </row>
    <row r="8" spans="2:6" x14ac:dyDescent="0.3">
      <c r="B8" s="4" t="s">
        <v>16</v>
      </c>
      <c r="C8" s="4"/>
      <c r="D8" s="1"/>
      <c r="E8" s="4" t="s">
        <v>12</v>
      </c>
      <c r="F8" s="5"/>
    </row>
    <row r="9" spans="2:6" x14ac:dyDescent="0.3">
      <c r="B9" s="1" t="s">
        <v>0</v>
      </c>
      <c r="C9" s="2" t="s">
        <v>10</v>
      </c>
      <c r="D9" s="1"/>
      <c r="E9" s="1" t="s">
        <v>13</v>
      </c>
      <c r="F9" s="2">
        <v>2</v>
      </c>
    </row>
    <row r="10" spans="2:6" ht="25.2" x14ac:dyDescent="0.3">
      <c r="B10" s="3" t="s">
        <v>19</v>
      </c>
      <c r="C10" s="2" t="s">
        <v>20</v>
      </c>
      <c r="D10" s="1"/>
      <c r="E10" s="1" t="s">
        <v>14</v>
      </c>
      <c r="F10" s="2">
        <v>2</v>
      </c>
    </row>
    <row r="11" spans="2:6" x14ac:dyDescent="0.3">
      <c r="B11" s="1" t="s">
        <v>6</v>
      </c>
      <c r="C11" s="2" t="s">
        <v>10</v>
      </c>
      <c r="D11" s="1"/>
      <c r="E11" s="6" t="s">
        <v>78</v>
      </c>
      <c r="F11" s="2"/>
    </row>
    <row r="12" spans="2:6" x14ac:dyDescent="0.3">
      <c r="B12" s="1" t="s">
        <v>7</v>
      </c>
      <c r="C12" s="2">
        <v>2</v>
      </c>
      <c r="D12" s="1"/>
    </row>
    <row r="13" spans="2:6" x14ac:dyDescent="0.3">
      <c r="B13" s="1" t="s">
        <v>67</v>
      </c>
      <c r="C13" s="2">
        <v>10</v>
      </c>
      <c r="D13" s="1"/>
    </row>
    <row r="14" spans="2:6" x14ac:dyDescent="0.3">
      <c r="B14" s="1" t="s">
        <v>1</v>
      </c>
      <c r="C14" s="2">
        <v>10</v>
      </c>
      <c r="D14" s="1"/>
    </row>
    <row r="15" spans="2:6" x14ac:dyDescent="0.3">
      <c r="B15" s="1" t="s">
        <v>2</v>
      </c>
      <c r="C15" s="2">
        <v>10</v>
      </c>
      <c r="D15" s="1"/>
      <c r="E15" s="4" t="s">
        <v>17</v>
      </c>
      <c r="F15" s="4"/>
    </row>
    <row r="16" spans="2:6" x14ac:dyDescent="0.3">
      <c r="B16" s="1" t="s">
        <v>3</v>
      </c>
      <c r="C16" s="2" t="s">
        <v>11</v>
      </c>
      <c r="D16" s="1"/>
      <c r="E16" s="1" t="s">
        <v>0</v>
      </c>
      <c r="F16" s="2" t="s">
        <v>10</v>
      </c>
    </row>
    <row r="17" spans="2:6" ht="25.2" x14ac:dyDescent="0.3">
      <c r="B17" s="1" t="s">
        <v>4</v>
      </c>
      <c r="C17" s="2" t="s">
        <v>11</v>
      </c>
      <c r="E17" s="3" t="s">
        <v>19</v>
      </c>
      <c r="F17" s="2" t="s">
        <v>21</v>
      </c>
    </row>
    <row r="18" spans="2:6" x14ac:dyDescent="0.3">
      <c r="B18" s="1" t="s">
        <v>5</v>
      </c>
      <c r="C18" s="2" t="s">
        <v>11</v>
      </c>
      <c r="E18" s="1" t="s">
        <v>6</v>
      </c>
      <c r="F18" s="2" t="s">
        <v>10</v>
      </c>
    </row>
    <row r="19" spans="2:6" x14ac:dyDescent="0.3">
      <c r="B19" s="1" t="s">
        <v>8</v>
      </c>
      <c r="C19" s="2">
        <v>8</v>
      </c>
      <c r="E19" s="1" t="s">
        <v>7</v>
      </c>
      <c r="F19" s="2">
        <v>2</v>
      </c>
    </row>
    <row r="20" spans="2:6" x14ac:dyDescent="0.3">
      <c r="B20" s="1" t="s">
        <v>9</v>
      </c>
      <c r="C20" s="2">
        <v>6</v>
      </c>
      <c r="E20" s="1" t="s">
        <v>66</v>
      </c>
      <c r="F20" s="2">
        <v>10</v>
      </c>
    </row>
    <row r="21" spans="2:6" x14ac:dyDescent="0.3">
      <c r="B21" s="1" t="s">
        <v>22</v>
      </c>
      <c r="C21" s="2" t="s">
        <v>23</v>
      </c>
      <c r="E21" s="1" t="s">
        <v>1</v>
      </c>
      <c r="F21" s="2">
        <v>20</v>
      </c>
    </row>
    <row r="22" spans="2:6" x14ac:dyDescent="0.3">
      <c r="B22" s="1" t="s">
        <v>25</v>
      </c>
      <c r="E22" s="1" t="s">
        <v>2</v>
      </c>
      <c r="F22" s="2">
        <v>20</v>
      </c>
    </row>
    <row r="23" spans="2:6" x14ac:dyDescent="0.3">
      <c r="B23" s="6" t="s">
        <v>78</v>
      </c>
      <c r="E23" s="1" t="s">
        <v>3</v>
      </c>
      <c r="F23" s="2" t="s">
        <v>15</v>
      </c>
    </row>
    <row r="24" spans="2:6" x14ac:dyDescent="0.3">
      <c r="E24" s="1" t="s">
        <v>4</v>
      </c>
      <c r="F24" s="2" t="s">
        <v>15</v>
      </c>
    </row>
    <row r="25" spans="2:6" x14ac:dyDescent="0.3">
      <c r="E25" s="1" t="s">
        <v>5</v>
      </c>
      <c r="F25" s="2" t="s">
        <v>15</v>
      </c>
    </row>
    <row r="26" spans="2:6" x14ac:dyDescent="0.3">
      <c r="E26" s="1" t="s">
        <v>8</v>
      </c>
      <c r="F26" s="2">
        <v>15</v>
      </c>
    </row>
    <row r="27" spans="2:6" x14ac:dyDescent="0.3">
      <c r="E27" s="1" t="s">
        <v>9</v>
      </c>
      <c r="F27" s="2">
        <v>12</v>
      </c>
    </row>
    <row r="28" spans="2:6" x14ac:dyDescent="0.3">
      <c r="E28" s="1" t="s">
        <v>22</v>
      </c>
      <c r="F28" s="2" t="s">
        <v>24</v>
      </c>
    </row>
    <row r="29" spans="2:6" x14ac:dyDescent="0.3">
      <c r="E29" s="1" t="s">
        <v>26</v>
      </c>
    </row>
    <row r="30" spans="2:6" x14ac:dyDescent="0.3">
      <c r="E30" s="6" t="s">
        <v>78</v>
      </c>
    </row>
    <row r="73" spans="10:10" x14ac:dyDescent="0.3">
      <c r="J73" t="s">
        <v>64</v>
      </c>
    </row>
    <row r="74" spans="10:10" x14ac:dyDescent="0.3">
      <c r="J74" t="s">
        <v>65</v>
      </c>
    </row>
  </sheetData>
  <pageMargins left="0.7" right="0.7" top="0.75" bottom="0.75" header="0.3" footer="0.3"/>
  <pageSetup paperSize="8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tabSelected="1" topLeftCell="A10" workbookViewId="0">
      <selection activeCell="D37" sqref="D37"/>
    </sheetView>
  </sheetViews>
  <sheetFormatPr defaultColWidth="9.109375" defaultRowHeight="10.199999999999999" x14ac:dyDescent="0.2"/>
  <cols>
    <col min="1" max="1" width="12.88671875" style="19" customWidth="1"/>
    <col min="2" max="2" width="32" style="19" customWidth="1"/>
    <col min="3" max="3" width="5.109375" style="27" bestFit="1" customWidth="1"/>
    <col min="4" max="4" width="24.77734375" style="19" customWidth="1"/>
    <col min="5" max="5" width="5.109375" style="27" bestFit="1" customWidth="1"/>
    <col min="6" max="6" width="15" style="7" bestFit="1" customWidth="1"/>
    <col min="7" max="7" width="6.88671875" style="8" bestFit="1" customWidth="1"/>
    <col min="8" max="8" width="25" style="7" bestFit="1" customWidth="1"/>
    <col min="9" max="16384" width="9.109375" style="7"/>
  </cols>
  <sheetData>
    <row r="1" spans="1:7" x14ac:dyDescent="0.2">
      <c r="A1" s="13"/>
      <c r="B1" s="18" t="s">
        <v>27</v>
      </c>
      <c r="C1" s="22" t="s">
        <v>28</v>
      </c>
      <c r="D1" s="18" t="s">
        <v>29</v>
      </c>
      <c r="E1" s="22" t="s">
        <v>28</v>
      </c>
      <c r="F1" s="31" t="s">
        <v>147</v>
      </c>
    </row>
    <row r="2" spans="1:7" x14ac:dyDescent="0.2">
      <c r="A2" s="13" t="s">
        <v>30</v>
      </c>
      <c r="B2" s="13" t="s">
        <v>31</v>
      </c>
      <c r="C2" s="23">
        <v>71</v>
      </c>
      <c r="D2" s="13" t="s">
        <v>31</v>
      </c>
      <c r="E2" s="23">
        <v>71</v>
      </c>
      <c r="F2" s="7" t="s">
        <v>104</v>
      </c>
      <c r="G2" s="8">
        <f>E24+C29+C30+C33</f>
        <v>3460</v>
      </c>
    </row>
    <row r="3" spans="1:7" x14ac:dyDescent="0.2">
      <c r="A3" s="13" t="s">
        <v>33</v>
      </c>
      <c r="B3" s="13" t="s">
        <v>34</v>
      </c>
      <c r="C3" s="23">
        <f>37+71</f>
        <v>108</v>
      </c>
      <c r="D3" s="13" t="s">
        <v>35</v>
      </c>
      <c r="E3" s="23">
        <f>37+71+71</f>
        <v>179</v>
      </c>
    </row>
    <row r="4" spans="1:7" s="9" customFormat="1" x14ac:dyDescent="0.2">
      <c r="A4" s="13" t="s">
        <v>36</v>
      </c>
      <c r="B4" s="13" t="s">
        <v>37</v>
      </c>
      <c r="C4" s="23">
        <v>72</v>
      </c>
      <c r="D4" s="13"/>
      <c r="E4" s="23"/>
      <c r="F4" s="16" t="s">
        <v>29</v>
      </c>
      <c r="G4" s="8">
        <f>E26</f>
        <v>2858</v>
      </c>
    </row>
    <row r="5" spans="1:7" x14ac:dyDescent="0.2">
      <c r="A5" s="13" t="s">
        <v>38</v>
      </c>
      <c r="B5" s="13"/>
      <c r="C5" s="23"/>
      <c r="D5" s="13" t="s">
        <v>88</v>
      </c>
      <c r="E5" s="23"/>
      <c r="F5" s="15" t="s">
        <v>90</v>
      </c>
      <c r="G5" s="8">
        <f>C35</f>
        <v>2703</v>
      </c>
    </row>
    <row r="6" spans="1:7" x14ac:dyDescent="0.2">
      <c r="A6" s="13" t="s">
        <v>39</v>
      </c>
      <c r="B6" s="13" t="s">
        <v>125</v>
      </c>
      <c r="C6" s="23">
        <v>80</v>
      </c>
      <c r="D6" s="13"/>
      <c r="E6" s="23"/>
      <c r="F6" s="15" t="s">
        <v>91</v>
      </c>
      <c r="G6" s="8">
        <f>C53</f>
        <v>982</v>
      </c>
    </row>
    <row r="7" spans="1:7" x14ac:dyDescent="0.2">
      <c r="A7" s="13" t="s">
        <v>69</v>
      </c>
      <c r="B7" s="13"/>
      <c r="C7" s="23"/>
      <c r="D7" s="13" t="s">
        <v>81</v>
      </c>
      <c r="E7" s="23">
        <v>236</v>
      </c>
      <c r="F7" s="16" t="s">
        <v>51</v>
      </c>
      <c r="G7" s="8">
        <f>C67</f>
        <v>292</v>
      </c>
    </row>
    <row r="8" spans="1:7" x14ac:dyDescent="0.2">
      <c r="A8" s="13" t="s">
        <v>131</v>
      </c>
      <c r="B8" s="13"/>
      <c r="C8" s="23"/>
      <c r="D8" s="13" t="s">
        <v>133</v>
      </c>
      <c r="E8" s="23">
        <v>109</v>
      </c>
      <c r="F8" s="16" t="s">
        <v>60</v>
      </c>
      <c r="G8" s="8">
        <f>C78</f>
        <v>202</v>
      </c>
    </row>
    <row r="9" spans="1:7" x14ac:dyDescent="0.2">
      <c r="A9" s="13" t="s">
        <v>40</v>
      </c>
      <c r="B9" s="13" t="s">
        <v>142</v>
      </c>
      <c r="C9" s="23">
        <v>347</v>
      </c>
      <c r="D9" s="21"/>
      <c r="E9" s="23"/>
      <c r="F9" s="16" t="s">
        <v>84</v>
      </c>
      <c r="G9" s="7">
        <f>C83</f>
        <v>160</v>
      </c>
    </row>
    <row r="10" spans="1:7" x14ac:dyDescent="0.2">
      <c r="A10" s="13" t="s">
        <v>132</v>
      </c>
      <c r="B10" s="13" t="s">
        <v>126</v>
      </c>
      <c r="C10" s="23">
        <v>379</v>
      </c>
      <c r="D10" s="13"/>
      <c r="E10" s="23"/>
      <c r="F10" s="16" t="s">
        <v>103</v>
      </c>
      <c r="G10" s="8">
        <f>C97</f>
        <v>565</v>
      </c>
    </row>
    <row r="11" spans="1:7" x14ac:dyDescent="0.2">
      <c r="A11" s="13" t="s">
        <v>105</v>
      </c>
      <c r="B11" s="13"/>
      <c r="C11" s="23"/>
      <c r="D11" s="13" t="s">
        <v>70</v>
      </c>
      <c r="E11" s="23">
        <v>145</v>
      </c>
      <c r="F11" s="16" t="s">
        <v>102</v>
      </c>
      <c r="G11" s="8">
        <f>C103</f>
        <v>46</v>
      </c>
    </row>
    <row r="12" spans="1:7" x14ac:dyDescent="0.2">
      <c r="A12" s="13" t="s">
        <v>41</v>
      </c>
      <c r="B12" s="13"/>
      <c r="C12" s="23"/>
      <c r="D12" s="13" t="s">
        <v>141</v>
      </c>
      <c r="E12" s="23">
        <v>246</v>
      </c>
      <c r="F12" s="15" t="s">
        <v>62</v>
      </c>
      <c r="G12" s="8">
        <f>C118</f>
        <v>2236</v>
      </c>
    </row>
    <row r="13" spans="1:7" x14ac:dyDescent="0.2">
      <c r="A13" s="13" t="s">
        <v>71</v>
      </c>
      <c r="B13" s="13"/>
      <c r="C13" s="23"/>
      <c r="D13" s="13" t="s">
        <v>76</v>
      </c>
      <c r="E13" s="23">
        <v>182</v>
      </c>
      <c r="F13" s="10"/>
    </row>
    <row r="14" spans="1:7" x14ac:dyDescent="0.2">
      <c r="A14" s="13" t="s">
        <v>42</v>
      </c>
      <c r="B14" s="13"/>
      <c r="C14" s="23"/>
      <c r="D14" s="13" t="s">
        <v>127</v>
      </c>
      <c r="E14" s="23">
        <v>198</v>
      </c>
      <c r="F14" s="7" t="s">
        <v>32</v>
      </c>
      <c r="G14" s="11">
        <f>SUM(G4:G13)</f>
        <v>10044</v>
      </c>
    </row>
    <row r="15" spans="1:7" x14ac:dyDescent="0.2">
      <c r="A15" s="13" t="s">
        <v>43</v>
      </c>
      <c r="B15" s="13" t="s">
        <v>128</v>
      </c>
      <c r="C15" s="23">
        <v>151</v>
      </c>
      <c r="D15" s="13"/>
      <c r="E15" s="23"/>
      <c r="F15" s="7" t="s">
        <v>79</v>
      </c>
      <c r="G15" s="11">
        <f>G4+G5+G6+G7+G8+G9+G10+G11</f>
        <v>7808</v>
      </c>
    </row>
    <row r="16" spans="1:7" x14ac:dyDescent="0.2">
      <c r="A16" s="13" t="s">
        <v>44</v>
      </c>
      <c r="B16" s="13" t="s">
        <v>184</v>
      </c>
      <c r="C16" s="23">
        <v>31</v>
      </c>
      <c r="D16" s="13" t="s">
        <v>183</v>
      </c>
      <c r="E16" s="23">
        <f>31+28</f>
        <v>59</v>
      </c>
      <c r="F16" s="10"/>
      <c r="G16" s="11"/>
    </row>
    <row r="17" spans="1:7" x14ac:dyDescent="0.2">
      <c r="A17" s="13" t="s">
        <v>45</v>
      </c>
      <c r="B17" s="13"/>
      <c r="C17" s="23"/>
      <c r="D17" s="13" t="s">
        <v>143</v>
      </c>
      <c r="E17" s="23">
        <v>40</v>
      </c>
      <c r="F17" s="15" t="s">
        <v>149</v>
      </c>
      <c r="G17" s="11">
        <f>E118</f>
        <v>420</v>
      </c>
    </row>
    <row r="18" spans="1:7" x14ac:dyDescent="0.2">
      <c r="A18" s="13" t="s">
        <v>46</v>
      </c>
      <c r="B18" s="13" t="s">
        <v>134</v>
      </c>
      <c r="C18" s="23">
        <v>74</v>
      </c>
      <c r="D18" s="13"/>
      <c r="E18" s="23"/>
      <c r="F18" s="10"/>
      <c r="G18" s="11"/>
    </row>
    <row r="19" spans="1:7" x14ac:dyDescent="0.2">
      <c r="A19" s="13" t="s">
        <v>89</v>
      </c>
      <c r="B19" s="13" t="s">
        <v>129</v>
      </c>
      <c r="C19" s="23">
        <v>34</v>
      </c>
      <c r="D19" s="13" t="s">
        <v>144</v>
      </c>
      <c r="E19" s="23">
        <v>39</v>
      </c>
      <c r="F19" s="12"/>
      <c r="G19" s="11"/>
    </row>
    <row r="20" spans="1:7" x14ac:dyDescent="0.2">
      <c r="A20" s="13" t="s">
        <v>47</v>
      </c>
      <c r="B20" s="13" t="s">
        <v>72</v>
      </c>
      <c r="C20" s="23">
        <v>880</v>
      </c>
      <c r="D20" s="13" t="s">
        <v>145</v>
      </c>
      <c r="E20" s="23">
        <v>16</v>
      </c>
    </row>
    <row r="21" spans="1:7" x14ac:dyDescent="0.2">
      <c r="A21" s="13" t="s">
        <v>106</v>
      </c>
      <c r="B21" s="13"/>
      <c r="C21" s="23"/>
      <c r="D21" s="13" t="s">
        <v>111</v>
      </c>
      <c r="E21" s="23">
        <v>200</v>
      </c>
    </row>
    <row r="22" spans="1:7" x14ac:dyDescent="0.2">
      <c r="A22" s="13" t="s">
        <v>48</v>
      </c>
      <c r="B22" s="13"/>
      <c r="C22" s="23"/>
      <c r="D22" s="13" t="s">
        <v>109</v>
      </c>
      <c r="E22" s="23">
        <v>130</v>
      </c>
    </row>
    <row r="23" spans="1:7" x14ac:dyDescent="0.2">
      <c r="A23" s="13" t="s">
        <v>49</v>
      </c>
      <c r="B23" s="13" t="s">
        <v>130</v>
      </c>
      <c r="C23" s="23">
        <v>350</v>
      </c>
      <c r="D23" s="13"/>
      <c r="E23" s="23"/>
    </row>
    <row r="24" spans="1:7" x14ac:dyDescent="0.2">
      <c r="A24" s="13" t="s">
        <v>82</v>
      </c>
      <c r="B24" s="13"/>
      <c r="C24" s="23"/>
      <c r="D24" s="13" t="s">
        <v>185</v>
      </c>
      <c r="E24" s="23">
        <v>965</v>
      </c>
    </row>
    <row r="25" spans="1:7" x14ac:dyDescent="0.2">
      <c r="A25" s="13"/>
      <c r="B25" s="13"/>
      <c r="C25" s="23"/>
      <c r="D25" s="13" t="s">
        <v>146</v>
      </c>
      <c r="E25" s="23">
        <v>43</v>
      </c>
    </row>
    <row r="26" spans="1:7" x14ac:dyDescent="0.2">
      <c r="A26" s="16" t="s">
        <v>50</v>
      </c>
      <c r="B26" s="28"/>
      <c r="C26" s="29">
        <f>SUM(C2:C24)</f>
        <v>2577</v>
      </c>
      <c r="D26" s="28"/>
      <c r="E26" s="25">
        <f>SUM(E2:E25)</f>
        <v>2858</v>
      </c>
      <c r="F26" s="13"/>
    </row>
    <row r="27" spans="1:7" x14ac:dyDescent="0.2">
      <c r="A27" s="13"/>
      <c r="B27" s="14"/>
      <c r="C27" s="24"/>
      <c r="D27" s="14"/>
      <c r="E27" s="23"/>
      <c r="F27" s="13"/>
    </row>
    <row r="28" spans="1:7" x14ac:dyDescent="0.2">
      <c r="A28" s="7"/>
      <c r="B28" s="7"/>
      <c r="C28" s="23"/>
      <c r="D28" s="17" t="s">
        <v>149</v>
      </c>
      <c r="E28" s="23"/>
      <c r="F28" s="13"/>
    </row>
    <row r="29" spans="1:7" x14ac:dyDescent="0.2">
      <c r="A29" s="15" t="s">
        <v>90</v>
      </c>
      <c r="B29" s="10" t="s">
        <v>169</v>
      </c>
      <c r="C29" s="23">
        <v>1157</v>
      </c>
      <c r="D29" s="10"/>
      <c r="E29" s="23"/>
      <c r="F29" s="13"/>
    </row>
    <row r="30" spans="1:7" x14ac:dyDescent="0.2">
      <c r="A30" s="13"/>
      <c r="B30" s="10" t="s">
        <v>124</v>
      </c>
      <c r="C30" s="23">
        <v>450</v>
      </c>
      <c r="D30" s="10"/>
      <c r="E30" s="23"/>
      <c r="F30" s="13"/>
    </row>
    <row r="31" spans="1:7" x14ac:dyDescent="0.2">
      <c r="A31" s="13"/>
      <c r="B31" s="10" t="s">
        <v>112</v>
      </c>
      <c r="C31" s="23">
        <v>117</v>
      </c>
      <c r="D31" s="10"/>
      <c r="E31" s="23"/>
      <c r="F31" s="13"/>
    </row>
    <row r="32" spans="1:7" x14ac:dyDescent="0.2">
      <c r="A32" s="13"/>
      <c r="B32" s="10" t="s">
        <v>117</v>
      </c>
      <c r="C32" s="23">
        <v>21</v>
      </c>
      <c r="D32" s="10"/>
      <c r="E32" s="23"/>
      <c r="F32" s="13"/>
    </row>
    <row r="33" spans="1:7" x14ac:dyDescent="0.2">
      <c r="A33" s="13"/>
      <c r="B33" s="10" t="s">
        <v>113</v>
      </c>
      <c r="C33" s="23">
        <v>888</v>
      </c>
      <c r="D33" s="10"/>
      <c r="E33" s="23"/>
      <c r="F33" s="13"/>
    </row>
    <row r="34" spans="1:7" x14ac:dyDescent="0.2">
      <c r="A34" s="13"/>
      <c r="B34" s="13" t="s">
        <v>68</v>
      </c>
      <c r="C34" s="23">
        <v>70</v>
      </c>
      <c r="D34" s="10"/>
      <c r="E34" s="23"/>
      <c r="F34" s="13"/>
      <c r="G34" s="7"/>
    </row>
    <row r="35" spans="1:7" x14ac:dyDescent="0.2">
      <c r="A35" s="13"/>
      <c r="B35" s="16" t="s">
        <v>56</v>
      </c>
      <c r="C35" s="25">
        <f>SUM(C29:C34)</f>
        <v>2703</v>
      </c>
      <c r="D35" s="10"/>
      <c r="E35" s="23"/>
      <c r="F35" s="13"/>
      <c r="G35" s="7"/>
    </row>
    <row r="36" spans="1:7" x14ac:dyDescent="0.2">
      <c r="A36" s="13"/>
      <c r="B36" s="10"/>
      <c r="C36" s="23"/>
      <c r="D36" s="10"/>
      <c r="E36" s="23"/>
      <c r="F36" s="13"/>
      <c r="G36" s="7"/>
    </row>
    <row r="37" spans="1:7" x14ac:dyDescent="0.2">
      <c r="A37" s="13"/>
      <c r="B37" s="7"/>
      <c r="C37" s="23"/>
      <c r="D37" s="10"/>
      <c r="E37" s="23"/>
      <c r="F37" s="13"/>
      <c r="G37" s="7"/>
    </row>
    <row r="38" spans="1:7" x14ac:dyDescent="0.2">
      <c r="A38" s="15" t="s">
        <v>91</v>
      </c>
      <c r="B38" s="10" t="s">
        <v>119</v>
      </c>
      <c r="C38" s="23">
        <v>196</v>
      </c>
      <c r="E38" s="23"/>
      <c r="F38" s="13"/>
      <c r="G38" s="7"/>
    </row>
    <row r="39" spans="1:7" x14ac:dyDescent="0.2">
      <c r="A39" s="13"/>
      <c r="B39" s="10" t="s">
        <v>96</v>
      </c>
      <c r="C39" s="23">
        <v>127</v>
      </c>
      <c r="D39" s="13"/>
      <c r="E39" s="23"/>
      <c r="F39" s="13"/>
      <c r="G39" s="7"/>
    </row>
    <row r="40" spans="1:7" x14ac:dyDescent="0.2">
      <c r="A40" s="13"/>
      <c r="B40" s="10" t="s">
        <v>107</v>
      </c>
      <c r="C40" s="23">
        <v>23</v>
      </c>
      <c r="D40" s="10"/>
      <c r="E40" s="23"/>
      <c r="F40" s="13"/>
      <c r="G40" s="7"/>
    </row>
    <row r="41" spans="1:7" x14ac:dyDescent="0.2">
      <c r="A41" s="13"/>
      <c r="B41" s="10" t="s">
        <v>77</v>
      </c>
      <c r="C41" s="23">
        <v>8</v>
      </c>
      <c r="D41" s="10"/>
      <c r="E41" s="23"/>
      <c r="F41" s="13"/>
      <c r="G41" s="7"/>
    </row>
    <row r="42" spans="1:7" x14ac:dyDescent="0.2">
      <c r="A42" s="13"/>
      <c r="B42" s="10" t="s">
        <v>92</v>
      </c>
      <c r="C42" s="23">
        <v>15</v>
      </c>
      <c r="D42" s="10"/>
      <c r="E42" s="23"/>
      <c r="F42" s="13"/>
      <c r="G42" s="7"/>
    </row>
    <row r="43" spans="1:7" x14ac:dyDescent="0.2">
      <c r="A43" s="13"/>
      <c r="B43" s="10" t="s">
        <v>120</v>
      </c>
      <c r="C43" s="23">
        <v>22</v>
      </c>
      <c r="D43" s="10"/>
      <c r="E43" s="23"/>
      <c r="F43" s="13"/>
      <c r="G43" s="7"/>
    </row>
    <row r="44" spans="1:7" x14ac:dyDescent="0.2">
      <c r="A44" s="13"/>
      <c r="B44" s="10" t="s">
        <v>95</v>
      </c>
      <c r="C44" s="23">
        <v>350</v>
      </c>
      <c r="D44" s="10"/>
      <c r="E44" s="23"/>
      <c r="F44" s="13"/>
      <c r="G44" s="7"/>
    </row>
    <row r="45" spans="1:7" x14ac:dyDescent="0.2">
      <c r="A45" s="13"/>
      <c r="B45" s="13" t="s">
        <v>180</v>
      </c>
      <c r="C45" s="23">
        <v>36</v>
      </c>
      <c r="D45" s="10"/>
      <c r="E45" s="23"/>
      <c r="F45" s="13"/>
      <c r="G45" s="7"/>
    </row>
    <row r="46" spans="1:7" x14ac:dyDescent="0.2">
      <c r="A46" s="13"/>
      <c r="B46" s="10" t="s">
        <v>181</v>
      </c>
      <c r="C46" s="23">
        <v>21</v>
      </c>
      <c r="D46" s="10"/>
      <c r="E46" s="23"/>
      <c r="F46" s="13"/>
      <c r="G46" s="7"/>
    </row>
    <row r="47" spans="1:7" x14ac:dyDescent="0.2">
      <c r="A47" s="13"/>
      <c r="B47" s="10" t="s">
        <v>97</v>
      </c>
      <c r="C47" s="23">
        <v>11</v>
      </c>
      <c r="D47" s="10"/>
      <c r="E47" s="23"/>
      <c r="F47" s="13"/>
      <c r="G47" s="7"/>
    </row>
    <row r="48" spans="1:7" x14ac:dyDescent="0.2">
      <c r="A48" s="13"/>
      <c r="B48" s="10" t="s">
        <v>167</v>
      </c>
      <c r="C48" s="23">
        <v>14</v>
      </c>
      <c r="D48" s="10"/>
      <c r="E48" s="23"/>
      <c r="F48" s="13"/>
      <c r="G48" s="7"/>
    </row>
    <row r="49" spans="1:7" x14ac:dyDescent="0.2">
      <c r="A49" s="13"/>
      <c r="B49" s="10" t="s">
        <v>118</v>
      </c>
      <c r="C49" s="23">
        <v>67</v>
      </c>
      <c r="D49" s="10"/>
      <c r="E49" s="23"/>
      <c r="F49" s="13"/>
      <c r="G49" s="7"/>
    </row>
    <row r="50" spans="1:7" x14ac:dyDescent="0.2">
      <c r="A50" s="13"/>
      <c r="B50" s="10" t="s">
        <v>108</v>
      </c>
      <c r="C50" s="23">
        <v>36</v>
      </c>
      <c r="D50" s="10"/>
      <c r="E50" s="23"/>
      <c r="F50" s="13"/>
      <c r="G50" s="7"/>
    </row>
    <row r="51" spans="1:7" x14ac:dyDescent="0.2">
      <c r="A51" s="13"/>
      <c r="B51" s="10" t="s">
        <v>110</v>
      </c>
      <c r="C51" s="23">
        <v>14</v>
      </c>
      <c r="D51" s="10"/>
      <c r="E51" s="23"/>
      <c r="F51" s="13"/>
      <c r="G51" s="7"/>
    </row>
    <row r="52" spans="1:7" x14ac:dyDescent="0.2">
      <c r="A52" s="13"/>
      <c r="B52" s="13" t="s">
        <v>122</v>
      </c>
      <c r="C52" s="23">
        <v>42</v>
      </c>
      <c r="D52" s="10"/>
      <c r="E52" s="23"/>
      <c r="F52" s="13"/>
      <c r="G52" s="7"/>
    </row>
    <row r="53" spans="1:7" x14ac:dyDescent="0.2">
      <c r="A53" s="13"/>
      <c r="B53" s="16" t="s">
        <v>56</v>
      </c>
      <c r="C53" s="25">
        <f>SUM(C38:C52)</f>
        <v>982</v>
      </c>
      <c r="D53" s="10"/>
      <c r="E53" s="23"/>
      <c r="F53" s="13"/>
      <c r="G53" s="7"/>
    </row>
    <row r="54" spans="1:7" x14ac:dyDescent="0.2">
      <c r="A54" s="13"/>
      <c r="B54" s="10"/>
      <c r="C54" s="23"/>
      <c r="D54" s="10"/>
      <c r="E54" s="23"/>
      <c r="F54" s="13"/>
      <c r="G54" s="7"/>
    </row>
    <row r="55" spans="1:7" s="10" customFormat="1" x14ac:dyDescent="0.2">
      <c r="A55" s="13"/>
      <c r="C55" s="23"/>
      <c r="E55" s="23"/>
    </row>
    <row r="56" spans="1:7" s="10" customFormat="1" x14ac:dyDescent="0.2">
      <c r="A56" s="16" t="s">
        <v>51</v>
      </c>
      <c r="B56" s="13" t="s">
        <v>53</v>
      </c>
      <c r="C56" s="23">
        <v>37</v>
      </c>
      <c r="E56" s="23"/>
    </row>
    <row r="57" spans="1:7" s="10" customFormat="1" x14ac:dyDescent="0.2">
      <c r="B57" s="13" t="s">
        <v>98</v>
      </c>
      <c r="C57" s="23">
        <f>11+24</f>
        <v>35</v>
      </c>
      <c r="E57" s="23"/>
    </row>
    <row r="58" spans="1:7" s="10" customFormat="1" x14ac:dyDescent="0.2">
      <c r="B58" s="13" t="s">
        <v>123</v>
      </c>
      <c r="C58" s="23">
        <v>13</v>
      </c>
      <c r="E58" s="23"/>
    </row>
    <row r="59" spans="1:7" s="10" customFormat="1" x14ac:dyDescent="0.2">
      <c r="B59" s="13" t="s">
        <v>83</v>
      </c>
      <c r="C59" s="23">
        <v>20</v>
      </c>
      <c r="E59" s="23"/>
    </row>
    <row r="60" spans="1:7" s="10" customFormat="1" x14ac:dyDescent="0.2">
      <c r="B60" s="13" t="s">
        <v>55</v>
      </c>
      <c r="C60" s="23">
        <v>50</v>
      </c>
      <c r="E60" s="23"/>
    </row>
    <row r="61" spans="1:7" s="10" customFormat="1" x14ac:dyDescent="0.2">
      <c r="B61" s="13" t="s">
        <v>179</v>
      </c>
      <c r="C61" s="23">
        <v>11</v>
      </c>
      <c r="E61" s="23"/>
    </row>
    <row r="62" spans="1:7" s="10" customFormat="1" x14ac:dyDescent="0.2">
      <c r="A62" s="13"/>
      <c r="B62" s="13" t="s">
        <v>135</v>
      </c>
      <c r="C62" s="23">
        <v>23</v>
      </c>
      <c r="E62" s="23"/>
    </row>
    <row r="63" spans="1:7" s="10" customFormat="1" x14ac:dyDescent="0.2">
      <c r="B63" s="13" t="s">
        <v>73</v>
      </c>
      <c r="C63" s="23">
        <v>30</v>
      </c>
      <c r="E63" s="23"/>
    </row>
    <row r="64" spans="1:7" s="10" customFormat="1" x14ac:dyDescent="0.2">
      <c r="B64" s="13" t="s">
        <v>58</v>
      </c>
      <c r="C64" s="23">
        <v>2</v>
      </c>
      <c r="E64" s="23"/>
    </row>
    <row r="65" spans="1:5" s="10" customFormat="1" x14ac:dyDescent="0.2">
      <c r="B65" s="13" t="s">
        <v>99</v>
      </c>
      <c r="C65" s="23">
        <v>7</v>
      </c>
      <c r="E65" s="23"/>
    </row>
    <row r="66" spans="1:5" s="10" customFormat="1" x14ac:dyDescent="0.2">
      <c r="B66" s="13" t="s">
        <v>100</v>
      </c>
      <c r="C66" s="23">
        <f>4*16</f>
        <v>64</v>
      </c>
      <c r="E66" s="23"/>
    </row>
    <row r="67" spans="1:5" s="10" customFormat="1" x14ac:dyDescent="0.2">
      <c r="B67" s="16" t="s">
        <v>56</v>
      </c>
      <c r="C67" s="25">
        <f>SUM(C56:C66)</f>
        <v>292</v>
      </c>
      <c r="E67" s="23"/>
    </row>
    <row r="68" spans="1:5" s="10" customFormat="1" ht="10.8" customHeight="1" x14ac:dyDescent="0.2">
      <c r="B68" s="13"/>
      <c r="C68" s="23"/>
      <c r="E68" s="23"/>
    </row>
    <row r="69" spans="1:5" s="10" customFormat="1" x14ac:dyDescent="0.2">
      <c r="C69" s="23"/>
      <c r="E69" s="23"/>
    </row>
    <row r="70" spans="1:5" s="10" customFormat="1" x14ac:dyDescent="0.2">
      <c r="A70" s="16" t="s">
        <v>60</v>
      </c>
      <c r="B70" s="13" t="s">
        <v>86</v>
      </c>
      <c r="C70" s="23">
        <v>40</v>
      </c>
      <c r="E70" s="23"/>
    </row>
    <row r="71" spans="1:5" s="10" customFormat="1" x14ac:dyDescent="0.2">
      <c r="B71" s="13" t="s">
        <v>182</v>
      </c>
      <c r="C71" s="30">
        <v>20</v>
      </c>
      <c r="E71" s="23"/>
    </row>
    <row r="72" spans="1:5" s="10" customFormat="1" x14ac:dyDescent="0.2">
      <c r="B72" s="13" t="s">
        <v>61</v>
      </c>
      <c r="C72" s="30">
        <v>30</v>
      </c>
      <c r="E72" s="23"/>
    </row>
    <row r="73" spans="1:5" s="10" customFormat="1" x14ac:dyDescent="0.2">
      <c r="B73" s="13" t="s">
        <v>136</v>
      </c>
      <c r="C73" s="23">
        <v>36</v>
      </c>
      <c r="E73" s="23"/>
    </row>
    <row r="74" spans="1:5" s="10" customFormat="1" x14ac:dyDescent="0.2">
      <c r="B74" s="13" t="s">
        <v>114</v>
      </c>
      <c r="C74" s="23">
        <v>18</v>
      </c>
      <c r="E74" s="23"/>
    </row>
    <row r="75" spans="1:5" s="10" customFormat="1" x14ac:dyDescent="0.2">
      <c r="B75" s="13" t="s">
        <v>148</v>
      </c>
      <c r="C75" s="23"/>
      <c r="E75" s="23"/>
    </row>
    <row r="76" spans="1:5" s="10" customFormat="1" x14ac:dyDescent="0.2">
      <c r="B76" s="13" t="s">
        <v>137</v>
      </c>
      <c r="C76" s="23">
        <v>47</v>
      </c>
      <c r="E76" s="23"/>
    </row>
    <row r="77" spans="1:5" s="10" customFormat="1" x14ac:dyDescent="0.2">
      <c r="B77" s="13" t="s">
        <v>121</v>
      </c>
      <c r="C77" s="23">
        <v>11</v>
      </c>
      <c r="E77" s="23"/>
    </row>
    <row r="78" spans="1:5" s="10" customFormat="1" x14ac:dyDescent="0.2">
      <c r="B78" s="16" t="s">
        <v>56</v>
      </c>
      <c r="C78" s="25">
        <f>SUM(C70:C77)</f>
        <v>202</v>
      </c>
      <c r="E78" s="23"/>
    </row>
    <row r="79" spans="1:5" s="10" customFormat="1" x14ac:dyDescent="0.2">
      <c r="A79" s="13"/>
      <c r="B79" s="13"/>
      <c r="C79" s="23"/>
      <c r="E79" s="23"/>
    </row>
    <row r="80" spans="1:5" s="10" customFormat="1" x14ac:dyDescent="0.2">
      <c r="A80" s="13"/>
      <c r="C80" s="23"/>
      <c r="E80" s="23"/>
    </row>
    <row r="81" spans="1:5" s="10" customFormat="1" x14ac:dyDescent="0.2">
      <c r="A81" s="16" t="s">
        <v>84</v>
      </c>
      <c r="B81" s="10" t="s">
        <v>188</v>
      </c>
      <c r="D81" s="13" t="s">
        <v>150</v>
      </c>
      <c r="E81" s="23">
        <v>120</v>
      </c>
    </row>
    <row r="82" spans="1:5" s="10" customFormat="1" x14ac:dyDescent="0.2">
      <c r="B82" s="13" t="s">
        <v>168</v>
      </c>
      <c r="C82" s="23">
        <v>160</v>
      </c>
      <c r="D82" s="13"/>
      <c r="E82" s="23"/>
    </row>
    <row r="83" spans="1:5" s="10" customFormat="1" x14ac:dyDescent="0.2">
      <c r="B83" s="16" t="s">
        <v>56</v>
      </c>
      <c r="C83" s="25">
        <f>SUM(C81:C82)</f>
        <v>160</v>
      </c>
      <c r="D83" s="13"/>
      <c r="E83" s="23"/>
    </row>
    <row r="84" spans="1:5" s="10" customFormat="1" x14ac:dyDescent="0.2">
      <c r="B84" s="13"/>
      <c r="C84" s="23"/>
      <c r="D84" s="13"/>
      <c r="E84" s="23"/>
    </row>
    <row r="85" spans="1:5" s="10" customFormat="1" x14ac:dyDescent="0.2">
      <c r="C85" s="23"/>
      <c r="D85" s="13"/>
      <c r="E85" s="23"/>
    </row>
    <row r="86" spans="1:5" s="10" customFormat="1" x14ac:dyDescent="0.2">
      <c r="A86" s="16" t="s">
        <v>52</v>
      </c>
      <c r="B86" s="32" t="s">
        <v>80</v>
      </c>
      <c r="C86" s="23">
        <v>56</v>
      </c>
      <c r="D86" s="13"/>
      <c r="E86" s="23"/>
    </row>
    <row r="87" spans="1:5" s="10" customFormat="1" x14ac:dyDescent="0.2">
      <c r="A87" s="13"/>
      <c r="B87" s="33" t="s">
        <v>138</v>
      </c>
      <c r="C87" s="23">
        <v>117</v>
      </c>
      <c r="D87" s="13"/>
      <c r="E87" s="23"/>
    </row>
    <row r="88" spans="1:5" s="10" customFormat="1" x14ac:dyDescent="0.2">
      <c r="A88" s="13"/>
      <c r="B88" s="33" t="s">
        <v>54</v>
      </c>
      <c r="C88" s="23">
        <v>72</v>
      </c>
      <c r="D88" s="13"/>
      <c r="E88" s="23"/>
    </row>
    <row r="89" spans="1:5" s="10" customFormat="1" x14ac:dyDescent="0.2">
      <c r="A89" s="13"/>
      <c r="B89" s="13" t="s">
        <v>74</v>
      </c>
      <c r="C89" s="23">
        <v>100</v>
      </c>
      <c r="D89" s="13"/>
      <c r="E89" s="23"/>
    </row>
    <row r="90" spans="1:5" s="10" customFormat="1" x14ac:dyDescent="0.2">
      <c r="A90" s="13"/>
      <c r="B90" s="13" t="s">
        <v>57</v>
      </c>
      <c r="C90" s="23">
        <v>20</v>
      </c>
      <c r="D90" s="13"/>
      <c r="E90" s="23"/>
    </row>
    <row r="91" spans="1:5" s="10" customFormat="1" x14ac:dyDescent="0.2">
      <c r="A91" s="13"/>
      <c r="B91" s="13" t="s">
        <v>59</v>
      </c>
      <c r="C91" s="23">
        <v>20</v>
      </c>
      <c r="D91" s="13"/>
      <c r="E91" s="25"/>
    </row>
    <row r="92" spans="1:5" s="10" customFormat="1" x14ac:dyDescent="0.2">
      <c r="A92" s="13"/>
      <c r="B92" s="13" t="s">
        <v>85</v>
      </c>
      <c r="C92" s="23">
        <v>11</v>
      </c>
      <c r="D92" s="13"/>
      <c r="E92" s="23"/>
    </row>
    <row r="93" spans="1:5" s="10" customFormat="1" x14ac:dyDescent="0.2">
      <c r="A93" s="13"/>
      <c r="B93" s="13" t="s">
        <v>101</v>
      </c>
      <c r="C93" s="23">
        <v>50</v>
      </c>
      <c r="D93" s="13"/>
      <c r="E93" s="23"/>
    </row>
    <row r="94" spans="1:5" s="10" customFormat="1" x14ac:dyDescent="0.2">
      <c r="A94" s="13"/>
      <c r="B94" s="13" t="s">
        <v>186</v>
      </c>
      <c r="C94" s="23">
        <v>30</v>
      </c>
      <c r="D94" s="13"/>
      <c r="E94" s="23"/>
    </row>
    <row r="95" spans="1:5" s="10" customFormat="1" x14ac:dyDescent="0.2">
      <c r="A95" s="13"/>
      <c r="B95" s="13" t="s">
        <v>115</v>
      </c>
      <c r="C95" s="23">
        <v>21</v>
      </c>
      <c r="D95" s="13"/>
      <c r="E95" s="23"/>
    </row>
    <row r="96" spans="1:5" s="10" customFormat="1" x14ac:dyDescent="0.2">
      <c r="A96" s="13"/>
      <c r="B96" s="10" t="s">
        <v>139</v>
      </c>
      <c r="C96" s="23">
        <v>68</v>
      </c>
      <c r="D96" s="13"/>
      <c r="E96" s="23"/>
    </row>
    <row r="97" spans="1:9" s="10" customFormat="1" x14ac:dyDescent="0.2">
      <c r="A97" s="13"/>
      <c r="B97" s="16" t="s">
        <v>56</v>
      </c>
      <c r="C97" s="25">
        <f>SUM(C86:C96)</f>
        <v>565</v>
      </c>
      <c r="D97" s="13"/>
      <c r="E97" s="23"/>
    </row>
    <row r="98" spans="1:9" x14ac:dyDescent="0.2">
      <c r="A98" s="13"/>
      <c r="B98" s="13"/>
      <c r="C98" s="23"/>
      <c r="G98" s="7"/>
    </row>
    <row r="99" spans="1:9" x14ac:dyDescent="0.2">
      <c r="B99" s="7"/>
      <c r="C99" s="23"/>
      <c r="G99" s="7"/>
    </row>
    <row r="100" spans="1:9" x14ac:dyDescent="0.2">
      <c r="A100" s="16" t="s">
        <v>87</v>
      </c>
      <c r="B100" s="19" t="s">
        <v>116</v>
      </c>
      <c r="C100" s="23"/>
      <c r="D100" s="7"/>
      <c r="G100" s="7"/>
    </row>
    <row r="101" spans="1:9" x14ac:dyDescent="0.2">
      <c r="A101" s="7"/>
      <c r="B101" s="13" t="s">
        <v>140</v>
      </c>
      <c r="C101" s="23">
        <v>35</v>
      </c>
      <c r="G101" s="7"/>
    </row>
    <row r="102" spans="1:9" x14ac:dyDescent="0.2">
      <c r="A102" s="7"/>
      <c r="B102" s="13" t="s">
        <v>170</v>
      </c>
      <c r="C102" s="23">
        <v>11</v>
      </c>
      <c r="G102" s="7"/>
    </row>
    <row r="103" spans="1:9" x14ac:dyDescent="0.2">
      <c r="A103" s="7"/>
      <c r="B103" s="20" t="s">
        <v>56</v>
      </c>
      <c r="C103" s="26">
        <f>SUM(C100:C102)</f>
        <v>46</v>
      </c>
      <c r="D103" s="7"/>
      <c r="G103" s="7"/>
    </row>
    <row r="104" spans="1:9" x14ac:dyDescent="0.2">
      <c r="A104" s="7"/>
      <c r="B104" s="7"/>
      <c r="D104" s="7"/>
      <c r="G104" s="7"/>
    </row>
    <row r="105" spans="1:9" x14ac:dyDescent="0.2">
      <c r="A105" s="15" t="s">
        <v>62</v>
      </c>
      <c r="B105" s="10" t="s">
        <v>171</v>
      </c>
      <c r="C105" s="23">
        <f>4*70</f>
        <v>280</v>
      </c>
      <c r="D105" s="7"/>
      <c r="F105" s="20" t="s">
        <v>151</v>
      </c>
      <c r="G105" s="20" t="s">
        <v>152</v>
      </c>
      <c r="H105" s="20" t="s">
        <v>153</v>
      </c>
      <c r="I105" s="20" t="s">
        <v>154</v>
      </c>
    </row>
    <row r="106" spans="1:9" x14ac:dyDescent="0.2">
      <c r="A106" s="13"/>
      <c r="B106" s="10" t="s">
        <v>165</v>
      </c>
      <c r="C106" s="23">
        <v>100</v>
      </c>
      <c r="F106" s="7" t="s">
        <v>156</v>
      </c>
      <c r="G106" s="19" t="s">
        <v>157</v>
      </c>
      <c r="H106" s="19" t="s">
        <v>157</v>
      </c>
      <c r="I106" s="19" t="s">
        <v>157</v>
      </c>
    </row>
    <row r="107" spans="1:9" x14ac:dyDescent="0.2">
      <c r="A107" s="13"/>
      <c r="B107" s="10" t="s">
        <v>166</v>
      </c>
      <c r="C107" s="23">
        <f>3*85</f>
        <v>255</v>
      </c>
      <c r="D107" s="7"/>
      <c r="F107" s="7" t="s">
        <v>164</v>
      </c>
      <c r="G107" s="7" t="s">
        <v>164</v>
      </c>
      <c r="H107" s="19" t="s">
        <v>155</v>
      </c>
      <c r="I107" s="19" t="s">
        <v>159</v>
      </c>
    </row>
    <row r="108" spans="1:9" x14ac:dyDescent="0.2">
      <c r="A108" s="13"/>
      <c r="B108" s="10" t="s">
        <v>172</v>
      </c>
      <c r="C108" s="23">
        <f>109+107</f>
        <v>216</v>
      </c>
      <c r="F108" s="7" t="s">
        <v>163</v>
      </c>
      <c r="G108" s="7" t="s">
        <v>163</v>
      </c>
      <c r="H108" s="7" t="s">
        <v>164</v>
      </c>
      <c r="I108" s="19" t="s">
        <v>158</v>
      </c>
    </row>
    <row r="109" spans="1:9" x14ac:dyDescent="0.2">
      <c r="A109" s="13"/>
      <c r="B109" s="10" t="s">
        <v>173</v>
      </c>
      <c r="C109" s="23">
        <v>84</v>
      </c>
      <c r="F109" s="7" t="s">
        <v>160</v>
      </c>
      <c r="G109" s="7" t="s">
        <v>160</v>
      </c>
      <c r="H109" s="7" t="s">
        <v>160</v>
      </c>
      <c r="I109" s="7" t="s">
        <v>161</v>
      </c>
    </row>
    <row r="110" spans="1:9" x14ac:dyDescent="0.2">
      <c r="A110" s="13"/>
      <c r="B110" s="10" t="s">
        <v>174</v>
      </c>
      <c r="C110" s="23">
        <v>400</v>
      </c>
      <c r="F110" s="7" t="s">
        <v>162</v>
      </c>
      <c r="G110" s="7" t="s">
        <v>162</v>
      </c>
      <c r="H110" s="7" t="s">
        <v>162</v>
      </c>
    </row>
    <row r="111" spans="1:9" x14ac:dyDescent="0.2">
      <c r="A111" s="13"/>
      <c r="B111" s="10" t="s">
        <v>175</v>
      </c>
      <c r="C111" s="23">
        <v>127</v>
      </c>
      <c r="G111" s="7"/>
    </row>
    <row r="112" spans="1:9" x14ac:dyDescent="0.2">
      <c r="A112" s="13"/>
      <c r="B112" s="10" t="s">
        <v>93</v>
      </c>
      <c r="C112" s="23">
        <f>6*45</f>
        <v>270</v>
      </c>
    </row>
    <row r="113" spans="1:7" x14ac:dyDescent="0.2">
      <c r="A113" s="13"/>
      <c r="B113" s="10" t="s">
        <v>176</v>
      </c>
      <c r="C113" s="23">
        <f>4*100</f>
        <v>400</v>
      </c>
    </row>
    <row r="114" spans="1:7" x14ac:dyDescent="0.2">
      <c r="A114" s="13"/>
      <c r="B114" s="10" t="s">
        <v>177</v>
      </c>
      <c r="C114" s="23">
        <v>28</v>
      </c>
      <c r="G114" s="7"/>
    </row>
    <row r="115" spans="1:7" x14ac:dyDescent="0.2">
      <c r="A115" s="13"/>
      <c r="B115" s="10" t="s">
        <v>178</v>
      </c>
      <c r="C115" s="23">
        <v>35</v>
      </c>
      <c r="G115" s="7"/>
    </row>
    <row r="116" spans="1:7" x14ac:dyDescent="0.2">
      <c r="A116" s="13"/>
      <c r="B116" s="10" t="s">
        <v>94</v>
      </c>
      <c r="C116" s="23">
        <v>41</v>
      </c>
      <c r="G116" s="7"/>
    </row>
    <row r="117" spans="1:7" x14ac:dyDescent="0.2">
      <c r="A117" s="13"/>
      <c r="B117" s="19" t="s">
        <v>187</v>
      </c>
      <c r="D117" s="10" t="s">
        <v>63</v>
      </c>
      <c r="E117" s="23">
        <v>300</v>
      </c>
      <c r="G117" s="7"/>
    </row>
    <row r="118" spans="1:7" x14ac:dyDescent="0.2">
      <c r="A118" s="13"/>
      <c r="B118" s="13" t="s">
        <v>56</v>
      </c>
      <c r="C118" s="25">
        <f>SUM(C105:C117)</f>
        <v>2236</v>
      </c>
      <c r="E118" s="26">
        <f>SUM(E28:E117)</f>
        <v>420</v>
      </c>
      <c r="G118" s="7"/>
    </row>
    <row r="119" spans="1:7" x14ac:dyDescent="0.2">
      <c r="A119" s="13"/>
      <c r="B119" s="10"/>
      <c r="C119" s="23"/>
      <c r="G119" s="7"/>
    </row>
    <row r="120" spans="1:7" x14ac:dyDescent="0.2">
      <c r="A120" s="13"/>
      <c r="B120" s="7"/>
      <c r="C120" s="23"/>
      <c r="G120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Karta_Depå pkt</vt:lpstr>
      <vt:lpstr>Packlista</vt:lpstr>
    </vt:vector>
  </TitlesOfParts>
  <Company>Ingram Micro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Lestrin, Ewa</dc:creator>
  <cp:lastModifiedBy>Lestrin, Ewa</cp:lastModifiedBy>
  <cp:lastPrinted>2017-05-23T07:01:34Z</cp:lastPrinted>
  <dcterms:created xsi:type="dcterms:W3CDTF">2016-06-28T09:23:43Z</dcterms:created>
  <dcterms:modified xsi:type="dcterms:W3CDTF">2018-01-12T12:44:45Z</dcterms:modified>
</cp:coreProperties>
</file>